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925" windowHeight="9390" firstSheet="1" activeTab="3"/>
  </bookViews>
  <sheets>
    <sheet name="申报资料清单" sheetId="19" r:id="rId1"/>
    <sheet name="企业申请明细-附表1" sheetId="28" r:id="rId2"/>
    <sheet name="审减明细-附表2" sheetId="21" r:id="rId3"/>
    <sheet name="审定明细-附表3" sheetId="2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'企业申请明细-附表1'!$A$5:$O$26</definedName>
    <definedName name="_xlnm._FilterDatabase" localSheetId="3" hidden="1">'审定明细-附表3'!$A$5:$O$23</definedName>
  </definedNames>
  <calcPr calcId="144525"/>
</workbook>
</file>

<file path=xl/calcChain.xml><?xml version="1.0" encoding="utf-8"?>
<calcChain xmlns="http://schemas.openxmlformats.org/spreadsheetml/2006/main">
  <c r="M23" i="22" l="1"/>
  <c r="L23" i="22"/>
  <c r="K23" i="22"/>
  <c r="J23" i="22"/>
  <c r="I23" i="22"/>
  <c r="H23" i="22"/>
  <c r="G23" i="22"/>
  <c r="F23" i="22"/>
  <c r="E23" i="22"/>
  <c r="D23" i="22"/>
  <c r="C23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M6" i="22"/>
  <c r="L6" i="22"/>
  <c r="K6" i="22"/>
  <c r="J6" i="22"/>
  <c r="I6" i="22"/>
  <c r="H6" i="22"/>
  <c r="G6" i="22"/>
  <c r="F6" i="22"/>
  <c r="E6" i="22"/>
  <c r="D6" i="22"/>
  <c r="C6" i="22"/>
  <c r="B6" i="22"/>
  <c r="M23" i="21"/>
  <c r="L23" i="21"/>
  <c r="K23" i="21"/>
  <c r="J23" i="21"/>
  <c r="I23" i="21"/>
  <c r="H23" i="21"/>
  <c r="G23" i="21"/>
  <c r="F23" i="21"/>
  <c r="E23" i="21"/>
  <c r="D23" i="21"/>
  <c r="C23" i="21"/>
  <c r="M22" i="21"/>
  <c r="B22" i="21"/>
  <c r="A22" i="21"/>
  <c r="M21" i="21"/>
  <c r="B21" i="21"/>
  <c r="A21" i="21"/>
  <c r="M20" i="21"/>
  <c r="L20" i="21"/>
  <c r="B20" i="21"/>
  <c r="A20" i="21"/>
  <c r="M19" i="21"/>
  <c r="L19" i="21"/>
  <c r="B19" i="21"/>
  <c r="A19" i="21"/>
  <c r="M18" i="21"/>
  <c r="L18" i="21"/>
  <c r="J18" i="21"/>
  <c r="D18" i="21"/>
  <c r="B18" i="21"/>
  <c r="A18" i="21"/>
  <c r="M17" i="21"/>
  <c r="L17" i="21"/>
  <c r="D17" i="21"/>
  <c r="B17" i="21"/>
  <c r="A17" i="21"/>
  <c r="M16" i="21"/>
  <c r="L16" i="21"/>
  <c r="B16" i="21"/>
  <c r="A16" i="21"/>
  <c r="M15" i="21"/>
  <c r="L15" i="21"/>
  <c r="B15" i="21"/>
  <c r="A15" i="21"/>
  <c r="M14" i="21"/>
  <c r="L14" i="21"/>
  <c r="J14" i="21"/>
  <c r="I14" i="21"/>
  <c r="D14" i="21"/>
  <c r="B14" i="21"/>
  <c r="A14" i="21"/>
  <c r="M13" i="21"/>
  <c r="L13" i="21"/>
  <c r="J13" i="21"/>
  <c r="D13" i="21"/>
  <c r="B13" i="21"/>
  <c r="A13" i="21"/>
  <c r="M12" i="21"/>
  <c r="L12" i="21"/>
  <c r="J12" i="21"/>
  <c r="I12" i="21"/>
  <c r="B12" i="21"/>
  <c r="A12" i="21"/>
  <c r="M11" i="21"/>
  <c r="L11" i="21"/>
  <c r="J11" i="21"/>
  <c r="I11" i="21"/>
  <c r="H11" i="21"/>
  <c r="D11" i="21"/>
  <c r="B11" i="21"/>
  <c r="A11" i="21"/>
  <c r="M10" i="21"/>
  <c r="L10" i="21"/>
  <c r="J10" i="21"/>
  <c r="I10" i="21"/>
  <c r="F10" i="21"/>
  <c r="D10" i="21"/>
  <c r="B10" i="21"/>
  <c r="A10" i="21"/>
  <c r="M9" i="21"/>
  <c r="D9" i="21"/>
  <c r="B9" i="21"/>
  <c r="A9" i="21"/>
  <c r="M8" i="21"/>
  <c r="L8" i="21"/>
  <c r="J8" i="21"/>
  <c r="D8" i="21"/>
  <c r="B8" i="21"/>
  <c r="A8" i="21"/>
  <c r="M7" i="21"/>
  <c r="L7" i="21"/>
  <c r="J7" i="21"/>
  <c r="D7" i="21"/>
  <c r="B7" i="21"/>
  <c r="A7" i="21"/>
  <c r="M6" i="21"/>
  <c r="L6" i="21"/>
  <c r="J6" i="21"/>
  <c r="H6" i="21"/>
  <c r="D6" i="21"/>
  <c r="B6" i="21"/>
  <c r="M23" i="28"/>
  <c r="L23" i="28"/>
  <c r="K23" i="28"/>
  <c r="J23" i="28"/>
  <c r="I23" i="28"/>
  <c r="H23" i="28"/>
  <c r="G23" i="28"/>
  <c r="F23" i="28"/>
  <c r="E23" i="28"/>
  <c r="D23" i="28"/>
  <c r="C23" i="28"/>
  <c r="M22" i="28"/>
  <c r="L22" i="28"/>
  <c r="J22" i="28"/>
  <c r="M21" i="28"/>
  <c r="J21" i="28"/>
  <c r="A21" i="28"/>
  <c r="M20" i="28"/>
  <c r="L20" i="28"/>
  <c r="J20" i="28"/>
  <c r="A20" i="28"/>
  <c r="M19" i="28"/>
  <c r="L19" i="28"/>
  <c r="J19" i="28"/>
  <c r="D19" i="28"/>
  <c r="A19" i="28"/>
  <c r="M18" i="28"/>
  <c r="L18" i="28"/>
  <c r="J18" i="28"/>
  <c r="D18" i="28"/>
  <c r="A18" i="28"/>
  <c r="M17" i="28"/>
  <c r="L17" i="28"/>
  <c r="J17" i="28"/>
  <c r="H17" i="28"/>
  <c r="D17" i="28"/>
  <c r="A17" i="28"/>
  <c r="M16" i="28"/>
  <c r="L16" i="28"/>
  <c r="J16" i="28"/>
  <c r="A16" i="28"/>
  <c r="M15" i="28"/>
  <c r="L15" i="28"/>
  <c r="J15" i="28"/>
  <c r="D15" i="28"/>
  <c r="A15" i="28"/>
  <c r="M14" i="28"/>
  <c r="L14" i="28"/>
  <c r="J14" i="28"/>
  <c r="D14" i="28"/>
  <c r="A14" i="28"/>
  <c r="M13" i="28"/>
  <c r="L13" i="28"/>
  <c r="J13" i="28"/>
  <c r="A13" i="28"/>
  <c r="M12" i="28"/>
  <c r="L12" i="28"/>
  <c r="J12" i="28"/>
  <c r="A12" i="28"/>
  <c r="M11" i="28"/>
  <c r="L11" i="28"/>
  <c r="J11" i="28"/>
  <c r="H11" i="28"/>
  <c r="D11" i="28"/>
  <c r="A11" i="28"/>
  <c r="M10" i="28"/>
  <c r="L10" i="28"/>
  <c r="J10" i="28"/>
  <c r="F10" i="28"/>
  <c r="D10" i="28"/>
  <c r="A10" i="28"/>
  <c r="M9" i="28"/>
  <c r="H9" i="28"/>
  <c r="A9" i="28"/>
  <c r="M8" i="28"/>
  <c r="L8" i="28"/>
  <c r="J8" i="28"/>
  <c r="A8" i="28"/>
  <c r="M7" i="28"/>
  <c r="L7" i="28"/>
  <c r="J7" i="28"/>
  <c r="H7" i="28"/>
  <c r="D7" i="28"/>
  <c r="A7" i="28"/>
  <c r="M6" i="28"/>
  <c r="L6" i="28"/>
  <c r="J6" i="28"/>
  <c r="H6" i="28"/>
  <c r="D6" i="28"/>
  <c r="A58" i="19"/>
  <c r="A57" i="19"/>
  <c r="A56" i="19"/>
  <c r="A55" i="19"/>
  <c r="A54" i="19"/>
  <c r="A53" i="19"/>
  <c r="A45" i="19"/>
  <c r="A44" i="19"/>
  <c r="A43" i="19"/>
  <c r="A42" i="19"/>
  <c r="A41" i="19"/>
  <c r="A40" i="19"/>
  <c r="A39" i="19"/>
  <c r="A38" i="19"/>
  <c r="A35" i="19"/>
  <c r="A34" i="19"/>
  <c r="A33" i="19"/>
  <c r="A32" i="19"/>
  <c r="A31" i="19"/>
  <c r="A27" i="19"/>
  <c r="A23" i="19"/>
  <c r="A22" i="19"/>
  <c r="A21" i="19"/>
  <c r="A18" i="19"/>
  <c r="A17" i="19"/>
  <c r="A16" i="19"/>
  <c r="A15" i="19"/>
  <c r="A14" i="19"/>
  <c r="A11" i="19"/>
  <c r="A10" i="19"/>
  <c r="A9" i="19"/>
  <c r="A8" i="19"/>
  <c r="A7" i="19"/>
  <c r="A6" i="19"/>
</calcChain>
</file>

<file path=xl/sharedStrings.xml><?xml version="1.0" encoding="utf-8"?>
<sst xmlns="http://schemas.openxmlformats.org/spreadsheetml/2006/main" count="353" uniqueCount="125">
  <si>
    <t>集装箱补助资金申报资料清单</t>
  </si>
  <si>
    <t>2021年度</t>
  </si>
  <si>
    <t>序号</t>
  </si>
  <si>
    <t>资料名称</t>
  </si>
  <si>
    <t>大连集发</t>
  </si>
  <si>
    <t>秦仁海运</t>
  </si>
  <si>
    <t>瑞浩物流</t>
  </si>
  <si>
    <t>新港湾码头</t>
  </si>
  <si>
    <t>中远海运集装箱</t>
  </si>
  <si>
    <t>中远海运船务代理</t>
  </si>
  <si>
    <t>泉州安通物流</t>
  </si>
  <si>
    <t>山东港口烟台海运</t>
  </si>
  <si>
    <t>上海中谷物流</t>
  </si>
  <si>
    <t>合德海运</t>
  </si>
  <si>
    <t>唐山冀强货运</t>
  </si>
  <si>
    <t>天津凯邦远</t>
  </si>
  <si>
    <t>上新海丰</t>
  </si>
  <si>
    <t>天津外轮</t>
  </si>
  <si>
    <t>朗硕物流</t>
  </si>
  <si>
    <t>骊骅淀粉</t>
  </si>
  <si>
    <t>渤海船务</t>
  </si>
  <si>
    <t>一</t>
  </si>
  <si>
    <t>航线补助申请材料</t>
  </si>
  <si>
    <t>企业营业执照复印件</t>
  </si>
  <si>
    <t>√</t>
  </si>
  <si>
    <t>水路运输许可证/水路运输服务许可证（备案表）</t>
  </si>
  <si>
    <t>国际班轮运输经营资格登机</t>
  </si>
  <si>
    <t>航线补助资金申请表</t>
  </si>
  <si>
    <t>航线航班运营情况（附航线运营统计表）</t>
  </si>
  <si>
    <t>船舶航次（海事部门的船舶航行签证、船舶期租、连续航租或包仓位运输合同）、箱量完成情况证明（集装箱装船/卸船清单）</t>
  </si>
  <si>
    <t>码头经营人对航线航次、箱量完成情况证明（码头作业签证）</t>
  </si>
  <si>
    <t>二</t>
  </si>
  <si>
    <t>”水水“中转集装箱运量补助申请材料</t>
  </si>
  <si>
    <t>补助资金申请表</t>
  </si>
  <si>
    <t>航线航班运营情况（附”水水“中转集装箱运量汇总表并标明重箱箱量）</t>
  </si>
  <si>
    <t>箱量完成情况证明（集装箱装船/卸船清单）</t>
  </si>
  <si>
    <t>码头经营人对箱量完成情况证明（集装箱中转箱量清单）</t>
  </si>
  <si>
    <t>三</t>
  </si>
  <si>
    <t>”铁水“联运集装箱运量补助申请材料</t>
  </si>
  <si>
    <t>”铁水“联运箱量完成情况说明（附铁水联运集装箱运量汇总表）</t>
  </si>
  <si>
    <t>内贸箱</t>
  </si>
  <si>
    <t>4-1</t>
  </si>
  <si>
    <t>铁路运输（专用线）协议或委托书</t>
  </si>
  <si>
    <t>4-2</t>
  </si>
  <si>
    <t>海运订舱协议或委托书</t>
  </si>
  <si>
    <t>4-3</t>
  </si>
  <si>
    <t>集装箱装船/卸船清单</t>
  </si>
  <si>
    <t>外贸箱</t>
  </si>
  <si>
    <t>5-1</t>
  </si>
  <si>
    <t>过境/出口业务铁路运输代理（合作）协议</t>
  </si>
  <si>
    <t>5-2</t>
  </si>
  <si>
    <t>海运提单</t>
  </si>
  <si>
    <t>5-3</t>
  </si>
  <si>
    <t>码头经营人提供的企业营业执照复印件</t>
  </si>
  <si>
    <t>码头经营人提供的《港口经营许可证》</t>
  </si>
  <si>
    <t>码头经营人提供的补助资金申请表</t>
  </si>
  <si>
    <t>码头经营人提供的”铁水“联运箱量完成情况说明（集装箱火车集港/疏港清单）</t>
  </si>
  <si>
    <t>四</t>
  </si>
  <si>
    <t>“散改集、杂改集”形成的运量补助申请材料</t>
  </si>
  <si>
    <t>“散改集、杂改集”集装箱运量统计表</t>
  </si>
  <si>
    <t>水路运单</t>
  </si>
  <si>
    <t>海运订舱委托</t>
  </si>
  <si>
    <t>集装箱放箱/装箱单</t>
  </si>
  <si>
    <t>箱量完成情况证明（航次装船清单）</t>
  </si>
  <si>
    <t>码头经营人、集装箱场站经营人对箱量完成情况证明</t>
  </si>
  <si>
    <t>“散改集、杂改集”补贴资金代办委托书</t>
  </si>
  <si>
    <t>完成情况说明</t>
  </si>
  <si>
    <t>五</t>
  </si>
  <si>
    <t>已建成内陆港、集装箱场站补助申请材料</t>
  </si>
  <si>
    <t>申请人营业执照、组织机构代码证复印件</t>
  </si>
  <si>
    <t>内陆港、集装箱场站装箱单</t>
  </si>
  <si>
    <t>运营情况说明（内陆港、集装箱场站装箱作业量统计表）</t>
  </si>
  <si>
    <t>箱量完成情况证明（船公司集装箱放箱/装箱单、集装箱装船、集装箱设备交接单或智能口岸提供进闸口清单）</t>
  </si>
  <si>
    <t>码头经营人对场站箱量的验证流程记箱量完成证明</t>
  </si>
  <si>
    <t>附表1：</t>
  </si>
  <si>
    <t>2021年度河北省沿海港口集装箱运输补助资金申请金额明细表</t>
  </si>
  <si>
    <t>补助期间：2021年1月1日-2021年12月31日</t>
  </si>
  <si>
    <t>金额单位：元</t>
  </si>
  <si>
    <t>申报单位</t>
  </si>
  <si>
    <t>航线补助</t>
  </si>
  <si>
    <t>“水水”中转运量补助</t>
  </si>
  <si>
    <t>“铁水”联运运量补助</t>
  </si>
  <si>
    <t>“散改集、杂改集”运量补助</t>
  </si>
  <si>
    <t>已建成内陆港、集装箱场站补助</t>
  </si>
  <si>
    <t>合计</t>
  </si>
  <si>
    <t>备注</t>
  </si>
  <si>
    <t>航次    （次）</t>
  </si>
  <si>
    <t>金额</t>
  </si>
  <si>
    <t>运量   （TEU）</t>
  </si>
  <si>
    <t>大连集发环渤海集装箱运输有限公司</t>
  </si>
  <si>
    <t>内贸航线补助标准4万元/航次；散改集补助标准60元/标准箱</t>
  </si>
  <si>
    <t>秦皇岛秦仁海运有限公司</t>
  </si>
  <si>
    <t>近洋直航航线补助标准10万元/航次；铁水联运补助标准120元/标准箱/2</t>
  </si>
  <si>
    <t>秦皇岛瑞浩物流有限公司</t>
  </si>
  <si>
    <t>集装箱场站补助补助60元/标准箱，总额不超过60万元/年</t>
  </si>
  <si>
    <t>秦皇岛港新港湾集装箱码头有限公司</t>
  </si>
  <si>
    <t>铁水联运补助标准120元/标准箱/2；集装箱场站补助补助60元/标准箱，总额不超过60万元/年</t>
  </si>
  <si>
    <t>秦皇岛中远海运集装箱船务代理有限公司</t>
  </si>
  <si>
    <t>秦皇岛中远海运船务代理有限公司</t>
  </si>
  <si>
    <t>泉州安通物流有限公司</t>
  </si>
  <si>
    <t>散改集补助标准60元/标准箱</t>
  </si>
  <si>
    <t>山东港口航运集团烟台集装箱海运有限公司</t>
  </si>
  <si>
    <t>新开辟的内贸航线，自运行开始1年内，每个航次补助不超过10万元，第一年度先按稳定运行满1年的同类航线补助预结算，第二年度再按相应标准补差；稳定运行一年，内贸航线补助标准4万元；航次散改集补助标准60元/标准箱</t>
  </si>
  <si>
    <t>上海中谷物流股份有限公司</t>
  </si>
  <si>
    <t>唐山港合德海运有限公司</t>
  </si>
  <si>
    <t>内贸航线补助标准4万元/航次；只喂给我省港口的环渤海航线补助标准3万元/航次；散改集补助标准60元/标准箱</t>
  </si>
  <si>
    <t>唐山冀强货运有限公司</t>
  </si>
  <si>
    <t>天津凯邦远商贸股份有限公司</t>
  </si>
  <si>
    <t>铁水联运补助标准120元/标准箱/2</t>
  </si>
  <si>
    <t>上海新海丰集装箱运输有限公司秦皇岛分公司</t>
  </si>
  <si>
    <t>近洋直航航线补助标准10万元/航次</t>
  </si>
  <si>
    <t>中国天津外轮代理有限公司</t>
  </si>
  <si>
    <t>只喂给我省港口的环渤海航线补助标准3万元/航次</t>
  </si>
  <si>
    <t>秦皇岛朗硕物流有限公司</t>
  </si>
  <si>
    <t>秦皇岛骊骅淀粉股份有限公司</t>
  </si>
  <si>
    <t>秦皇岛市渤海船务工程有限公司</t>
  </si>
  <si>
    <t>附表2：</t>
  </si>
  <si>
    <t>2021年度河北省沿海港口集装箱运输补助资金审减金额明细表</t>
  </si>
  <si>
    <t>企业共申报5455个集装箱场站，其中有27个未提供装箱单，有25个运单重复申报，故共审减52个</t>
  </si>
  <si>
    <t>集装箱场站补助补助60元/标准箱，企业提供了11218箱的装箱单，有7498箱未提供装箱单，故审减；</t>
  </si>
  <si>
    <t>企业申报的散改集部分不属于政府规定补助范围，故审减</t>
  </si>
  <si>
    <t>企业申报散改集有部分未提供装箱清单，故审减156箱；有部分不符合政府补助条件，再审减1183箱，总计审减1339箱</t>
  </si>
  <si>
    <t>企业有9个集装箱场站未能提供装箱单，无法核实真实性，故审减</t>
  </si>
  <si>
    <t>附表3：</t>
  </si>
  <si>
    <t>2021年度河北省沿海港口集装箱运输补助资金审定金额明细表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</si>
</sst>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 "/>
  </numFmts>
  <fonts count="14" x14ac:knownFonts="1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0"/>
      <name val="微软雅黑"/>
      <charset val="134"/>
    </font>
    <font>
      <sz val="16"/>
      <name val="微软雅黑"/>
      <charset val="134"/>
    </font>
    <font>
      <sz val="9"/>
      <name val="微软雅黑"/>
      <charset val="134"/>
    </font>
    <font>
      <sz val="10"/>
      <name val="微软雅黑"/>
      <family val="2"/>
      <charset val="134"/>
    </font>
    <font>
      <sz val="9"/>
      <name val="微软雅黑"/>
      <family val="2"/>
      <charset val="134"/>
    </font>
    <font>
      <sz val="9"/>
      <color rgb="FF000000"/>
      <name val="微软雅黑"/>
      <charset val="134"/>
    </font>
    <font>
      <sz val="10"/>
      <name val="宋体"/>
      <charset val="134"/>
    </font>
    <font>
      <sz val="10"/>
      <name val="Arial"/>
    </font>
    <font>
      <sz val="10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2" fillId="0" borderId="0"/>
    <xf numFmtId="0" fontId="12" fillId="0" borderId="0"/>
  </cellStyleXfs>
  <cellXfs count="6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vertical="center"/>
    </xf>
    <xf numFmtId="43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justify" vertical="center"/>
    </xf>
    <xf numFmtId="0" fontId="5" fillId="0" borderId="2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/Desktop/&#38598;&#35013;&#31665;&#34917;&#21161;&#23457;&#23450;&#26126;&#324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/Desktop/&#24213;&#31295;/5&#12289;&#28023;&#27915;&#23616;&#23457;&#35745;&#24213;&#31295;&#8212;&#8212;&#20013;&#36828;&#38598;&#35013;&#3166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/Desktop/&#24213;&#31295;/6&#12289;&#28023;&#27915;&#23616;&#23457;&#35745;&#24213;&#31295;&#8212;&#8212;&#20013;&#36828;&#33337;&#21153;&#20195;&#2970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/Desktop/&#24213;&#31295;/7&#12289;&#28023;&#27915;&#23616;&#23457;&#35745;&#24213;&#31295;&#8212;&#8212;&#27849;&#24030;&#23433;&#368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/Desktop/&#24213;&#31295;/9&#12289;&#28023;&#27915;&#23616;&#23457;&#35745;&#24213;&#31295;&#8212;&#8212;&#19978;&#28023;&#20013;&#35895;&#29289;&#279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业申请明细-附表1"/>
      <sheetName val="审减明细-附表2"/>
      <sheetName val="审定明细-附表3"/>
    </sheetNames>
    <sheetDataSet>
      <sheetData sheetId="0">
        <row r="6">
          <cell r="B6" t="str">
            <v>大连集发环渤海集装箱运输有限公司</v>
          </cell>
          <cell r="C6">
            <v>89</v>
          </cell>
          <cell r="D6">
            <v>3560000</v>
          </cell>
          <cell r="H6">
            <v>0</v>
          </cell>
          <cell r="I6">
            <v>2723</v>
          </cell>
          <cell r="J6">
            <v>163380</v>
          </cell>
          <cell r="L6">
            <v>0</v>
          </cell>
        </row>
        <row r="7">
          <cell r="B7" t="str">
            <v>秦皇岛秦仁海运有限公司</v>
          </cell>
          <cell r="C7">
            <v>102</v>
          </cell>
          <cell r="D7">
            <v>10200000</v>
          </cell>
          <cell r="G7">
            <v>3878</v>
          </cell>
          <cell r="H7">
            <v>232680</v>
          </cell>
          <cell r="J7">
            <v>0</v>
          </cell>
          <cell r="L7">
            <v>0</v>
          </cell>
        </row>
        <row r="8">
          <cell r="B8" t="str">
            <v>秦皇岛瑞浩物流有限公司</v>
          </cell>
          <cell r="J8">
            <v>0</v>
          </cell>
          <cell r="K8">
            <v>5455</v>
          </cell>
          <cell r="L8">
            <v>327300</v>
          </cell>
        </row>
        <row r="9">
          <cell r="B9" t="str">
            <v>秦皇岛港新港湾集装箱码头有限公司</v>
          </cell>
          <cell r="G9">
            <v>4178</v>
          </cell>
          <cell r="H9">
            <v>250680</v>
          </cell>
          <cell r="K9">
            <v>18716</v>
          </cell>
          <cell r="L9">
            <v>600000</v>
          </cell>
        </row>
        <row r="10">
          <cell r="B10" t="str">
            <v>秦皇岛中远海运集装箱船务代理有限公司</v>
          </cell>
          <cell r="C10">
            <v>4</v>
          </cell>
          <cell r="D10">
            <v>160000</v>
          </cell>
          <cell r="F10">
            <v>0</v>
          </cell>
          <cell r="I10">
            <v>8367</v>
          </cell>
          <cell r="J10">
            <v>502020</v>
          </cell>
          <cell r="L10">
            <v>0</v>
          </cell>
        </row>
        <row r="11">
          <cell r="B11" t="str">
            <v>秦皇岛中远海运船务代理有限公司</v>
          </cell>
          <cell r="C11">
            <v>275</v>
          </cell>
          <cell r="D11">
            <v>11000000</v>
          </cell>
          <cell r="H11">
            <v>0</v>
          </cell>
          <cell r="I11">
            <v>97858</v>
          </cell>
          <cell r="J11">
            <v>5871480</v>
          </cell>
          <cell r="L11">
            <v>0</v>
          </cell>
        </row>
        <row r="12">
          <cell r="B12" t="str">
            <v>泉州安通物流有限公司</v>
          </cell>
          <cell r="I12">
            <v>2986</v>
          </cell>
          <cell r="J12">
            <v>179160</v>
          </cell>
          <cell r="L12">
            <v>0</v>
          </cell>
        </row>
        <row r="13">
          <cell r="B13" t="str">
            <v>山东港口航运集团烟台集装箱海运有限公司</v>
          </cell>
          <cell r="C13">
            <v>13</v>
          </cell>
          <cell r="D13">
            <v>1360000</v>
          </cell>
          <cell r="I13">
            <v>2162</v>
          </cell>
          <cell r="J13">
            <v>129720</v>
          </cell>
          <cell r="L13">
            <v>0</v>
          </cell>
        </row>
        <row r="14">
          <cell r="B14" t="str">
            <v>上海中谷物流股份有限公司</v>
          </cell>
          <cell r="D14">
            <v>0</v>
          </cell>
          <cell r="I14">
            <v>15677</v>
          </cell>
          <cell r="J14">
            <v>940620</v>
          </cell>
          <cell r="L14">
            <v>0</v>
          </cell>
        </row>
        <row r="15">
          <cell r="B15" t="str">
            <v>唐山港合德海运有限公司</v>
          </cell>
          <cell r="C15">
            <v>7</v>
          </cell>
          <cell r="D15">
            <v>220000</v>
          </cell>
          <cell r="I15">
            <v>204</v>
          </cell>
          <cell r="J15">
            <v>12240</v>
          </cell>
          <cell r="L15">
            <v>0</v>
          </cell>
        </row>
        <row r="16">
          <cell r="B16" t="str">
            <v>唐山冀强货运有限公司</v>
          </cell>
          <cell r="J16">
            <v>0</v>
          </cell>
          <cell r="K16">
            <v>1593</v>
          </cell>
          <cell r="L16">
            <v>95580</v>
          </cell>
        </row>
        <row r="17">
          <cell r="B17" t="str">
            <v>天津凯邦远商贸股份有限公司</v>
          </cell>
          <cell r="D17">
            <v>0</v>
          </cell>
          <cell r="G17">
            <v>300</v>
          </cell>
          <cell r="H17">
            <v>18000</v>
          </cell>
          <cell r="J17">
            <v>0</v>
          </cell>
          <cell r="L17">
            <v>0</v>
          </cell>
        </row>
        <row r="18">
          <cell r="B18" t="str">
            <v>上海新海丰集装箱运输有限公司秦皇岛分公司</v>
          </cell>
          <cell r="C18">
            <v>43</v>
          </cell>
          <cell r="D18">
            <v>4300000</v>
          </cell>
          <cell r="J18">
            <v>0</v>
          </cell>
          <cell r="L18">
            <v>0</v>
          </cell>
        </row>
        <row r="19">
          <cell r="B19" t="str">
            <v>中国天津外轮代理有限公司</v>
          </cell>
          <cell r="C19">
            <v>16</v>
          </cell>
          <cell r="D19">
            <v>480000</v>
          </cell>
          <cell r="J19">
            <v>0</v>
          </cell>
          <cell r="L19">
            <v>0</v>
          </cell>
        </row>
        <row r="20">
          <cell r="B20" t="str">
            <v>秦皇岛朗硕物流有限公司</v>
          </cell>
          <cell r="J20">
            <v>0</v>
          </cell>
          <cell r="K20">
            <v>3483</v>
          </cell>
          <cell r="L20">
            <v>208980</v>
          </cell>
        </row>
        <row r="21">
          <cell r="B21" t="str">
            <v>秦皇岛骊骅淀粉股份有限公司</v>
          </cell>
          <cell r="J21">
            <v>0</v>
          </cell>
          <cell r="K21">
            <v>14862</v>
          </cell>
          <cell r="L21">
            <v>600000</v>
          </cell>
        </row>
        <row r="22">
          <cell r="B22" t="str">
            <v>秦皇岛市渤海船务工程有限公司</v>
          </cell>
          <cell r="J22">
            <v>0</v>
          </cell>
          <cell r="K22">
            <v>230</v>
          </cell>
          <cell r="L22">
            <v>13800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补助范围说明"/>
      <sheetName val="申报资料清单"/>
      <sheetName val="审定明细"/>
      <sheetName val="航线补贴明细-企业提供"/>
      <sheetName val="散改集资金补助明细"/>
      <sheetName val="散改集明细-合计"/>
      <sheetName val="散改集明细-钢材"/>
      <sheetName val="散改集明细-化工及原料"/>
      <sheetName val="散改集明细-矿渣粉"/>
      <sheetName val="散改集明细-粮食"/>
    </sheetNames>
    <sheetDataSet>
      <sheetData sheetId="0"/>
      <sheetData sheetId="1">
        <row r="2">
          <cell r="A2" t="str">
            <v>客户名称：秦皇岛中远海运集装箱船务代理有限公司</v>
          </cell>
        </row>
      </sheetData>
      <sheetData sheetId="2">
        <row r="2">
          <cell r="A2" t="str">
            <v>客户名称：秦皇岛中远海运集装箱船务代理有限公司</v>
          </cell>
        </row>
        <row r="25">
          <cell r="H25">
            <v>177</v>
          </cell>
        </row>
      </sheetData>
      <sheetData sheetId="3"/>
      <sheetData sheetId="4">
        <row r="26">
          <cell r="K26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补助范围说明"/>
      <sheetName val="申报资料清单"/>
      <sheetName val="审定明细"/>
      <sheetName val="航线补贴明细-企业提供"/>
      <sheetName val="散改集明细核对"/>
      <sheetName val="散改集资金补助明细"/>
    </sheetNames>
    <sheetDataSet>
      <sheetData sheetId="0"/>
      <sheetData sheetId="1">
        <row r="2">
          <cell r="A2" t="str">
            <v>客户名称：秦皇岛中远海运船务代理有限公司</v>
          </cell>
        </row>
      </sheetData>
      <sheetData sheetId="2">
        <row r="2">
          <cell r="A2" t="str">
            <v>客户名称：秦皇岛中远海运船务代理有限公司</v>
          </cell>
        </row>
        <row r="25">
          <cell r="H25">
            <v>1513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补助范围说明"/>
      <sheetName val="申报资料清单"/>
      <sheetName val="审定明细"/>
      <sheetName val="散改集资金补助明细"/>
      <sheetName val="散改集明细-企业提供"/>
    </sheetNames>
    <sheetDataSet>
      <sheetData sheetId="0"/>
      <sheetData sheetId="1">
        <row r="2">
          <cell r="A2" t="str">
            <v>客户名称：泉州安通物流有限公司</v>
          </cell>
        </row>
      </sheetData>
      <sheetData sheetId="2">
        <row r="2">
          <cell r="A2" t="str">
            <v>客户名称：泉州安通物流有限公司</v>
          </cell>
        </row>
        <row r="23">
          <cell r="H23">
            <v>1185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补助范围说明"/>
      <sheetName val="申报资料清单"/>
      <sheetName val="审定明细"/>
      <sheetName val="散改集资金补助明细"/>
      <sheetName val="散改集明细-企业提供"/>
    </sheetNames>
    <sheetDataSet>
      <sheetData sheetId="0"/>
      <sheetData sheetId="1">
        <row r="2">
          <cell r="A2" t="str">
            <v>客户名称：上海中谷物流股份有限公司</v>
          </cell>
        </row>
      </sheetData>
      <sheetData sheetId="2">
        <row r="2">
          <cell r="A2" t="str">
            <v>客户名称：上海中谷物流股份有限公司</v>
          </cell>
        </row>
        <row r="25">
          <cell r="H25">
            <v>206</v>
          </cell>
        </row>
      </sheetData>
      <sheetData sheetId="3">
        <row r="26">
          <cell r="K26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64"/>
  <sheetViews>
    <sheetView workbookViewId="0">
      <pane xSplit="2" ySplit="3" topLeftCell="C37" activePane="bottomRight" state="frozen"/>
      <selection pane="topRight"/>
      <selection pane="bottomLeft"/>
      <selection pane="bottomRight" activeCell="B27" sqref="B27"/>
    </sheetView>
  </sheetViews>
  <sheetFormatPr defaultColWidth="9" defaultRowHeight="23.1" customHeight="1" x14ac:dyDescent="0.15"/>
  <cols>
    <col min="1" max="1" width="5.875" style="3" customWidth="1"/>
    <col min="2" max="2" width="34.5" style="34" customWidth="1"/>
    <col min="3" max="3" width="5.375" style="1" customWidth="1"/>
    <col min="4" max="4" width="5.375" style="34" customWidth="1"/>
    <col min="5" max="5" width="5.375" style="1" customWidth="1"/>
    <col min="6" max="6" width="5.375" style="3" customWidth="1"/>
    <col min="7" max="8" width="7.125" style="1" customWidth="1"/>
    <col min="9" max="12" width="5.375" style="1" customWidth="1"/>
    <col min="13" max="14" width="5.375" style="3" customWidth="1"/>
    <col min="15" max="15" width="8.375" style="34" customWidth="1"/>
    <col min="16" max="16" width="5.375" style="34" customWidth="1"/>
    <col min="17" max="18" width="5.375" style="1" customWidth="1"/>
    <col min="19" max="19" width="5.375" style="3" customWidth="1"/>
    <col min="20" max="16384" width="9" style="9"/>
  </cols>
  <sheetData>
    <row r="1" spans="1:19" s="1" customFormat="1" ht="33" customHeight="1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53"/>
    </row>
    <row r="2" spans="1:19" s="32" customFormat="1" ht="23.1" customHeight="1" x14ac:dyDescent="0.15">
      <c r="A2" s="55"/>
      <c r="B2" s="55"/>
      <c r="C2" s="3"/>
      <c r="D2" s="7"/>
      <c r="E2" s="3"/>
      <c r="F2" s="3"/>
      <c r="H2" s="35" t="s">
        <v>1</v>
      </c>
      <c r="I2" s="3"/>
      <c r="J2" s="3"/>
      <c r="K2" s="3"/>
      <c r="L2" s="3"/>
      <c r="M2" s="3"/>
      <c r="N2" s="3"/>
      <c r="O2" s="33"/>
      <c r="P2" s="33"/>
      <c r="Q2" s="3"/>
      <c r="R2" s="3"/>
      <c r="S2" s="3"/>
    </row>
    <row r="3" spans="1:19" s="33" customFormat="1" ht="48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3" customFormat="1" ht="23.1" customHeight="1" x14ac:dyDescent="0.15">
      <c r="A4" s="36" t="s">
        <v>21</v>
      </c>
      <c r="B4" s="37" t="s">
        <v>22</v>
      </c>
      <c r="C4" s="38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48"/>
      <c r="P4" s="48"/>
      <c r="Q4" s="38"/>
      <c r="R4" s="38"/>
      <c r="S4" s="38"/>
    </row>
    <row r="5" spans="1:19" s="3" customFormat="1" ht="36" customHeight="1" x14ac:dyDescent="0.15">
      <c r="A5" s="5">
        <v>1</v>
      </c>
      <c r="B5" s="39" t="s">
        <v>23</v>
      </c>
      <c r="C5" s="40" t="s">
        <v>24</v>
      </c>
      <c r="D5" s="40" t="s">
        <v>24</v>
      </c>
      <c r="E5" s="40"/>
      <c r="F5" s="41"/>
      <c r="G5" s="40" t="s">
        <v>24</v>
      </c>
      <c r="H5" s="5" t="s">
        <v>24</v>
      </c>
      <c r="I5" s="40"/>
      <c r="J5" s="41" t="s">
        <v>24</v>
      </c>
      <c r="K5" s="40"/>
      <c r="L5" s="41" t="s">
        <v>24</v>
      </c>
      <c r="M5" s="40"/>
      <c r="N5" s="40"/>
      <c r="O5" s="41" t="s">
        <v>24</v>
      </c>
      <c r="P5" s="41" t="s">
        <v>24</v>
      </c>
      <c r="Q5" s="40"/>
      <c r="R5" s="40"/>
      <c r="S5" s="40"/>
    </row>
    <row r="6" spans="1:19" s="3" customFormat="1" ht="54" customHeight="1" x14ac:dyDescent="0.15">
      <c r="A6" s="5">
        <f t="shared" ref="A6:A11" si="0">A5+1</f>
        <v>2</v>
      </c>
      <c r="B6" s="42" t="s">
        <v>25</v>
      </c>
      <c r="C6" s="40" t="s">
        <v>24</v>
      </c>
      <c r="D6" s="40" t="s">
        <v>24</v>
      </c>
      <c r="E6" s="5"/>
      <c r="F6" s="41"/>
      <c r="G6" s="40" t="s">
        <v>24</v>
      </c>
      <c r="H6" s="5" t="s">
        <v>24</v>
      </c>
      <c r="I6" s="5"/>
      <c r="J6" s="41" t="s">
        <v>24</v>
      </c>
      <c r="K6" s="5"/>
      <c r="L6" s="41" t="s">
        <v>24</v>
      </c>
      <c r="M6" s="5"/>
      <c r="N6" s="5"/>
      <c r="O6" s="49" t="s">
        <v>26</v>
      </c>
      <c r="P6" s="41" t="s">
        <v>24</v>
      </c>
      <c r="Q6" s="5"/>
      <c r="R6" s="5"/>
      <c r="S6" s="5"/>
    </row>
    <row r="7" spans="1:19" s="3" customFormat="1" ht="33.950000000000003" customHeight="1" x14ac:dyDescent="0.15">
      <c r="A7" s="5">
        <f t="shared" si="0"/>
        <v>3</v>
      </c>
      <c r="B7" s="42" t="s">
        <v>27</v>
      </c>
      <c r="C7" s="40" t="s">
        <v>24</v>
      </c>
      <c r="D7" s="40" t="s">
        <v>24</v>
      </c>
      <c r="E7" s="40"/>
      <c r="F7" s="41"/>
      <c r="G7" s="40" t="s">
        <v>24</v>
      </c>
      <c r="H7" s="5" t="s">
        <v>24</v>
      </c>
      <c r="I7" s="40"/>
      <c r="J7" s="50" t="s">
        <v>24</v>
      </c>
      <c r="K7" s="40"/>
      <c r="L7" s="41" t="s">
        <v>24</v>
      </c>
      <c r="M7" s="40"/>
      <c r="N7" s="40"/>
      <c r="O7" s="41" t="s">
        <v>24</v>
      </c>
      <c r="P7" s="41" t="s">
        <v>24</v>
      </c>
      <c r="Q7" s="40"/>
      <c r="R7" s="40"/>
      <c r="S7" s="40"/>
    </row>
    <row r="8" spans="1:19" s="3" customFormat="1" ht="38.1" customHeight="1" x14ac:dyDescent="0.15">
      <c r="A8" s="5">
        <f t="shared" si="0"/>
        <v>4</v>
      </c>
      <c r="B8" s="42" t="s">
        <v>28</v>
      </c>
      <c r="C8" s="40" t="s">
        <v>24</v>
      </c>
      <c r="D8" s="40" t="s">
        <v>24</v>
      </c>
      <c r="E8" s="40"/>
      <c r="F8" s="41"/>
      <c r="G8" s="40" t="s">
        <v>24</v>
      </c>
      <c r="H8" s="5" t="s">
        <v>24</v>
      </c>
      <c r="I8" s="40"/>
      <c r="J8" s="50" t="s">
        <v>24</v>
      </c>
      <c r="K8" s="40"/>
      <c r="L8" s="41" t="s">
        <v>24</v>
      </c>
      <c r="M8" s="40"/>
      <c r="N8" s="40"/>
      <c r="O8" s="41" t="s">
        <v>24</v>
      </c>
      <c r="P8" s="41" t="s">
        <v>24</v>
      </c>
      <c r="Q8" s="40"/>
      <c r="R8" s="40"/>
      <c r="S8" s="40"/>
    </row>
    <row r="9" spans="1:19" s="3" customFormat="1" ht="47.1" customHeight="1" x14ac:dyDescent="0.15">
      <c r="A9" s="5">
        <f t="shared" si="0"/>
        <v>5</v>
      </c>
      <c r="B9" s="42" t="s">
        <v>29</v>
      </c>
      <c r="C9" s="40" t="s">
        <v>24</v>
      </c>
      <c r="D9" s="40" t="s">
        <v>24</v>
      </c>
      <c r="E9" s="40"/>
      <c r="F9" s="40"/>
      <c r="G9" s="40" t="s">
        <v>24</v>
      </c>
      <c r="H9" s="5" t="s">
        <v>24</v>
      </c>
      <c r="I9" s="40"/>
      <c r="J9" s="50" t="s">
        <v>24</v>
      </c>
      <c r="K9" s="40"/>
      <c r="L9" s="41" t="s">
        <v>24</v>
      </c>
      <c r="M9" s="40"/>
      <c r="N9" s="40"/>
      <c r="O9" s="41" t="s">
        <v>24</v>
      </c>
      <c r="P9" s="41" t="s">
        <v>24</v>
      </c>
      <c r="Q9" s="40"/>
      <c r="R9" s="40"/>
      <c r="S9" s="40"/>
    </row>
    <row r="10" spans="1:19" s="3" customFormat="1" ht="39" customHeight="1" x14ac:dyDescent="0.15">
      <c r="A10" s="5">
        <f t="shared" si="0"/>
        <v>6</v>
      </c>
      <c r="B10" s="42" t="s">
        <v>30</v>
      </c>
      <c r="C10" s="40" t="s">
        <v>24</v>
      </c>
      <c r="D10" s="40" t="s">
        <v>24</v>
      </c>
      <c r="E10" s="40"/>
      <c r="F10" s="40"/>
      <c r="G10" s="40" t="s">
        <v>24</v>
      </c>
      <c r="H10" s="5" t="s">
        <v>24</v>
      </c>
      <c r="I10" s="40"/>
      <c r="J10" s="50" t="s">
        <v>24</v>
      </c>
      <c r="K10" s="40"/>
      <c r="L10" s="41" t="s">
        <v>24</v>
      </c>
      <c r="M10" s="40"/>
      <c r="N10" s="40"/>
      <c r="O10" s="41" t="s">
        <v>24</v>
      </c>
      <c r="P10" s="41" t="s">
        <v>24</v>
      </c>
      <c r="Q10" s="40"/>
      <c r="R10" s="40"/>
      <c r="S10" s="40"/>
    </row>
    <row r="11" spans="1:19" s="3" customFormat="1" ht="23.1" customHeight="1" x14ac:dyDescent="0.15">
      <c r="A11" s="5">
        <f t="shared" si="0"/>
        <v>7</v>
      </c>
      <c r="B11" s="42"/>
      <c r="C11" s="5"/>
      <c r="D11" s="42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5"/>
      <c r="R11" s="5"/>
      <c r="S11" s="5"/>
    </row>
    <row r="12" spans="1:19" s="3" customFormat="1" ht="23.1" customHeight="1" x14ac:dyDescent="0.15">
      <c r="A12" s="36" t="s">
        <v>31</v>
      </c>
      <c r="B12" s="43" t="s">
        <v>32</v>
      </c>
      <c r="C12" s="44"/>
      <c r="D12" s="43"/>
      <c r="E12" s="44"/>
      <c r="F12" s="36"/>
      <c r="G12" s="44"/>
      <c r="H12" s="44"/>
      <c r="I12" s="44"/>
      <c r="J12" s="44"/>
      <c r="K12" s="44"/>
      <c r="L12" s="44"/>
      <c r="M12" s="36"/>
      <c r="N12" s="36"/>
      <c r="O12" s="43"/>
      <c r="P12" s="43"/>
      <c r="Q12" s="44"/>
      <c r="R12" s="44"/>
      <c r="S12" s="36"/>
    </row>
    <row r="13" spans="1:19" s="3" customFormat="1" ht="23.1" customHeight="1" x14ac:dyDescent="0.15">
      <c r="A13" s="5">
        <v>1</v>
      </c>
      <c r="B13" s="39" t="s">
        <v>23</v>
      </c>
      <c r="C13" s="8"/>
      <c r="D13" s="39"/>
      <c r="E13" s="8"/>
      <c r="F13" s="5"/>
      <c r="G13" s="8"/>
      <c r="H13" s="8"/>
      <c r="I13" s="8"/>
      <c r="J13" s="8"/>
      <c r="K13" s="8"/>
      <c r="L13" s="8"/>
      <c r="M13" s="5"/>
      <c r="N13" s="5"/>
      <c r="O13" s="41"/>
      <c r="P13" s="41"/>
      <c r="Q13" s="8"/>
      <c r="R13" s="8"/>
      <c r="S13" s="5"/>
    </row>
    <row r="14" spans="1:19" s="3" customFormat="1" ht="23.1" customHeight="1" x14ac:dyDescent="0.15">
      <c r="A14" s="5">
        <f>A13+1</f>
        <v>2</v>
      </c>
      <c r="B14" s="39" t="s">
        <v>33</v>
      </c>
      <c r="C14" s="8"/>
      <c r="D14" s="39"/>
      <c r="E14" s="8"/>
      <c r="F14" s="5"/>
      <c r="G14" s="8"/>
      <c r="H14" s="8"/>
      <c r="I14" s="8"/>
      <c r="J14" s="8"/>
      <c r="K14" s="8"/>
      <c r="L14" s="8"/>
      <c r="M14" s="5"/>
      <c r="N14" s="5"/>
      <c r="O14" s="41"/>
      <c r="P14" s="41"/>
      <c r="Q14" s="8"/>
      <c r="R14" s="8"/>
      <c r="S14" s="5"/>
    </row>
    <row r="15" spans="1:19" s="3" customFormat="1" ht="33.950000000000003" customHeight="1" x14ac:dyDescent="0.15">
      <c r="A15" s="5">
        <f>A14+1</f>
        <v>3</v>
      </c>
      <c r="B15" s="39" t="s">
        <v>34</v>
      </c>
      <c r="C15" s="8"/>
      <c r="D15" s="39"/>
      <c r="E15" s="8"/>
      <c r="F15" s="5"/>
      <c r="G15" s="8"/>
      <c r="H15" s="8"/>
      <c r="I15" s="8"/>
      <c r="J15" s="8"/>
      <c r="K15" s="8"/>
      <c r="L15" s="8"/>
      <c r="M15" s="5"/>
      <c r="N15" s="5"/>
      <c r="O15" s="41"/>
      <c r="P15" s="41"/>
      <c r="Q15" s="8"/>
      <c r="R15" s="8"/>
      <c r="S15" s="5"/>
    </row>
    <row r="16" spans="1:19" s="3" customFormat="1" ht="23.1" customHeight="1" x14ac:dyDescent="0.15">
      <c r="A16" s="5">
        <f>A15+1</f>
        <v>4</v>
      </c>
      <c r="B16" s="39" t="s">
        <v>35</v>
      </c>
      <c r="C16" s="8"/>
      <c r="D16" s="39"/>
      <c r="E16" s="8"/>
      <c r="F16" s="5"/>
      <c r="G16" s="8"/>
      <c r="H16" s="8"/>
      <c r="I16" s="8"/>
      <c r="J16" s="8"/>
      <c r="K16" s="8"/>
      <c r="L16" s="8"/>
      <c r="M16" s="5"/>
      <c r="N16" s="5"/>
      <c r="O16" s="39"/>
      <c r="P16" s="39"/>
      <c r="Q16" s="8"/>
      <c r="R16" s="8"/>
      <c r="S16" s="5"/>
    </row>
    <row r="17" spans="1:19" s="3" customFormat="1" ht="30" customHeight="1" x14ac:dyDescent="0.15">
      <c r="A17" s="5">
        <f>A16+1</f>
        <v>5</v>
      </c>
      <c r="B17" s="39" t="s">
        <v>36</v>
      </c>
      <c r="C17" s="8"/>
      <c r="D17" s="39"/>
      <c r="E17" s="8"/>
      <c r="F17" s="5"/>
      <c r="G17" s="8"/>
      <c r="H17" s="8"/>
      <c r="I17" s="8"/>
      <c r="J17" s="8"/>
      <c r="K17" s="8"/>
      <c r="L17" s="8"/>
      <c r="M17" s="5"/>
      <c r="N17" s="5"/>
      <c r="O17" s="41"/>
      <c r="P17" s="41"/>
      <c r="Q17" s="8"/>
      <c r="R17" s="8"/>
      <c r="S17" s="5"/>
    </row>
    <row r="18" spans="1:19" s="3" customFormat="1" ht="23.1" customHeight="1" x14ac:dyDescent="0.15">
      <c r="A18" s="5">
        <f>A17+1</f>
        <v>6</v>
      </c>
      <c r="B18" s="39"/>
      <c r="C18" s="8"/>
      <c r="D18" s="39"/>
      <c r="E18" s="8"/>
      <c r="F18" s="5"/>
      <c r="G18" s="8"/>
      <c r="H18" s="8"/>
      <c r="I18" s="8"/>
      <c r="J18" s="8"/>
      <c r="K18" s="8"/>
      <c r="L18" s="8"/>
      <c r="M18" s="5"/>
      <c r="N18" s="5"/>
      <c r="O18" s="39"/>
      <c r="P18" s="39"/>
      <c r="Q18" s="8"/>
      <c r="R18" s="8"/>
      <c r="S18" s="5"/>
    </row>
    <row r="19" spans="1:19" s="3" customFormat="1" ht="23.1" customHeight="1" x14ac:dyDescent="0.15">
      <c r="A19" s="36" t="s">
        <v>37</v>
      </c>
      <c r="B19" s="43" t="s">
        <v>38</v>
      </c>
      <c r="C19" s="44"/>
      <c r="D19" s="43"/>
      <c r="E19" s="44"/>
      <c r="F19" s="36"/>
      <c r="G19" s="44"/>
      <c r="H19" s="44"/>
      <c r="I19" s="44"/>
      <c r="J19" s="44"/>
      <c r="K19" s="44"/>
      <c r="L19" s="44"/>
      <c r="M19" s="36"/>
      <c r="N19" s="36"/>
      <c r="O19" s="43"/>
      <c r="P19" s="43"/>
      <c r="Q19" s="44"/>
      <c r="R19" s="44"/>
      <c r="S19" s="36"/>
    </row>
    <row r="20" spans="1:19" s="3" customFormat="1" ht="23.1" customHeight="1" x14ac:dyDescent="0.15">
      <c r="A20" s="5">
        <v>1</v>
      </c>
      <c r="B20" s="39" t="s">
        <v>23</v>
      </c>
      <c r="C20" s="8"/>
      <c r="D20" s="40" t="s">
        <v>24</v>
      </c>
      <c r="E20" s="8"/>
      <c r="F20" s="40" t="s">
        <v>24</v>
      </c>
      <c r="G20" s="8"/>
      <c r="H20" s="8"/>
      <c r="I20" s="8"/>
      <c r="J20" s="8"/>
      <c r="K20" s="8"/>
      <c r="L20" s="8"/>
      <c r="M20" s="5"/>
      <c r="N20" s="5" t="s">
        <v>24</v>
      </c>
      <c r="O20" s="39"/>
      <c r="P20" s="39"/>
      <c r="Q20" s="8"/>
      <c r="R20" s="8"/>
      <c r="S20" s="5"/>
    </row>
    <row r="21" spans="1:19" s="3" customFormat="1" ht="23.1" customHeight="1" x14ac:dyDescent="0.15">
      <c r="A21" s="5">
        <f>A20+1</f>
        <v>2</v>
      </c>
      <c r="B21" s="39" t="s">
        <v>33</v>
      </c>
      <c r="C21" s="8"/>
      <c r="D21" s="40" t="s">
        <v>24</v>
      </c>
      <c r="E21" s="8"/>
      <c r="F21" s="40" t="s">
        <v>24</v>
      </c>
      <c r="G21" s="8"/>
      <c r="H21" s="8"/>
      <c r="I21" s="8"/>
      <c r="J21" s="8"/>
      <c r="K21" s="8"/>
      <c r="L21" s="8"/>
      <c r="M21" s="5"/>
      <c r="N21" s="5" t="s">
        <v>24</v>
      </c>
      <c r="O21" s="39"/>
      <c r="P21" s="39"/>
      <c r="Q21" s="8"/>
      <c r="R21" s="8"/>
      <c r="S21" s="5"/>
    </row>
    <row r="22" spans="1:19" s="3" customFormat="1" ht="33.950000000000003" customHeight="1" x14ac:dyDescent="0.15">
      <c r="A22" s="5">
        <f>A21+1</f>
        <v>3</v>
      </c>
      <c r="B22" s="39" t="s">
        <v>39</v>
      </c>
      <c r="C22" s="8"/>
      <c r="D22" s="40" t="s">
        <v>24</v>
      </c>
      <c r="E22" s="8"/>
      <c r="F22" s="40" t="s">
        <v>24</v>
      </c>
      <c r="G22" s="8"/>
      <c r="H22" s="8"/>
      <c r="I22" s="8"/>
      <c r="J22" s="8"/>
      <c r="K22" s="8"/>
      <c r="L22" s="8"/>
      <c r="M22" s="5"/>
      <c r="N22" s="5" t="s">
        <v>24</v>
      </c>
      <c r="O22" s="39"/>
      <c r="P22" s="39"/>
      <c r="Q22" s="8"/>
      <c r="R22" s="8"/>
      <c r="S22" s="5"/>
    </row>
    <row r="23" spans="1:19" s="3" customFormat="1" ht="23.1" customHeight="1" x14ac:dyDescent="0.15">
      <c r="A23" s="5">
        <f>A22+1</f>
        <v>4</v>
      </c>
      <c r="B23" s="39" t="s">
        <v>40</v>
      </c>
      <c r="C23" s="8"/>
      <c r="D23" s="39"/>
      <c r="E23" s="8"/>
      <c r="F23" s="5"/>
      <c r="G23" s="8"/>
      <c r="H23" s="8"/>
      <c r="I23" s="8"/>
      <c r="J23" s="8"/>
      <c r="K23" s="8"/>
      <c r="L23" s="8"/>
      <c r="M23" s="5"/>
      <c r="N23" s="5"/>
      <c r="O23" s="39"/>
      <c r="P23" s="39"/>
      <c r="Q23" s="8"/>
      <c r="R23" s="8"/>
      <c r="S23" s="5"/>
    </row>
    <row r="24" spans="1:19" s="3" customFormat="1" ht="23.1" customHeight="1" x14ac:dyDescent="0.15">
      <c r="A24" s="45" t="s">
        <v>41</v>
      </c>
      <c r="B24" s="39" t="s">
        <v>42</v>
      </c>
      <c r="C24" s="8"/>
      <c r="D24" s="40" t="s">
        <v>24</v>
      </c>
      <c r="E24" s="8"/>
      <c r="F24" s="5"/>
      <c r="G24" s="8"/>
      <c r="H24" s="8"/>
      <c r="I24" s="8"/>
      <c r="J24" s="8"/>
      <c r="K24" s="8"/>
      <c r="L24" s="8"/>
      <c r="M24" s="5"/>
      <c r="N24" s="5"/>
      <c r="O24" s="39"/>
      <c r="P24" s="39"/>
      <c r="Q24" s="8"/>
      <c r="R24" s="8"/>
      <c r="S24" s="5"/>
    </row>
    <row r="25" spans="1:19" s="3" customFormat="1" ht="23.1" customHeight="1" x14ac:dyDescent="0.15">
      <c r="A25" s="45" t="s">
        <v>43</v>
      </c>
      <c r="B25" s="39" t="s">
        <v>44</v>
      </c>
      <c r="C25" s="8"/>
      <c r="D25" s="39"/>
      <c r="E25" s="8"/>
      <c r="F25" s="5"/>
      <c r="G25" s="8"/>
      <c r="H25" s="8"/>
      <c r="I25" s="8"/>
      <c r="J25" s="8"/>
      <c r="K25" s="8"/>
      <c r="L25" s="8"/>
      <c r="M25" s="5"/>
      <c r="N25" s="5"/>
      <c r="O25" s="39"/>
      <c r="P25" s="39"/>
      <c r="Q25" s="8"/>
      <c r="R25" s="8"/>
      <c r="S25" s="5"/>
    </row>
    <row r="26" spans="1:19" s="3" customFormat="1" ht="23.1" customHeight="1" x14ac:dyDescent="0.15">
      <c r="A26" s="45" t="s">
        <v>45</v>
      </c>
      <c r="B26" s="39" t="s">
        <v>46</v>
      </c>
      <c r="C26" s="8"/>
      <c r="D26" s="39"/>
      <c r="E26" s="8"/>
      <c r="F26" s="5"/>
      <c r="G26" s="8"/>
      <c r="H26" s="8"/>
      <c r="I26" s="8"/>
      <c r="J26" s="8"/>
      <c r="K26" s="8"/>
      <c r="L26" s="8"/>
      <c r="M26" s="5"/>
      <c r="N26" s="5"/>
      <c r="O26" s="39"/>
      <c r="P26" s="39"/>
      <c r="Q26" s="8"/>
      <c r="R26" s="8"/>
      <c r="S26" s="5"/>
    </row>
    <row r="27" spans="1:19" s="3" customFormat="1" ht="23.1" customHeight="1" x14ac:dyDescent="0.15">
      <c r="A27" s="5">
        <f>A23+1</f>
        <v>5</v>
      </c>
      <c r="B27" s="39" t="s">
        <v>47</v>
      </c>
      <c r="C27" s="8"/>
      <c r="D27" s="39"/>
      <c r="E27" s="8"/>
      <c r="F27" s="5"/>
      <c r="G27" s="8"/>
      <c r="H27" s="8"/>
      <c r="I27" s="8"/>
      <c r="J27" s="8"/>
      <c r="K27" s="8"/>
      <c r="L27" s="8"/>
      <c r="M27" s="5"/>
      <c r="N27" s="5"/>
      <c r="O27" s="39"/>
      <c r="P27" s="39"/>
      <c r="Q27" s="8"/>
      <c r="R27" s="8"/>
      <c r="S27" s="5"/>
    </row>
    <row r="28" spans="1:19" s="3" customFormat="1" ht="23.1" customHeight="1" x14ac:dyDescent="0.15">
      <c r="A28" s="45" t="s">
        <v>48</v>
      </c>
      <c r="B28" s="39" t="s">
        <v>49</v>
      </c>
      <c r="C28" s="8"/>
      <c r="D28" s="46"/>
      <c r="E28" s="8"/>
      <c r="F28" s="5"/>
      <c r="G28" s="8"/>
      <c r="H28" s="8"/>
      <c r="I28" s="8"/>
      <c r="J28" s="8"/>
      <c r="K28" s="8"/>
      <c r="L28" s="8"/>
      <c r="M28" s="5"/>
      <c r="N28" s="5"/>
      <c r="O28" s="39"/>
      <c r="P28" s="39"/>
      <c r="Q28" s="8"/>
      <c r="R28" s="8"/>
      <c r="S28" s="5"/>
    </row>
    <row r="29" spans="1:19" s="3" customFormat="1" ht="23.1" customHeight="1" x14ac:dyDescent="0.15">
      <c r="A29" s="45" t="s">
        <v>50</v>
      </c>
      <c r="B29" s="39" t="s">
        <v>51</v>
      </c>
      <c r="C29" s="8"/>
      <c r="D29" s="40" t="s">
        <v>24</v>
      </c>
      <c r="E29" s="8"/>
      <c r="F29" s="40" t="s">
        <v>24</v>
      </c>
      <c r="G29" s="8"/>
      <c r="H29" s="8"/>
      <c r="I29" s="8"/>
      <c r="J29" s="8"/>
      <c r="K29" s="8"/>
      <c r="L29" s="8"/>
      <c r="M29" s="5"/>
      <c r="N29" s="5" t="s">
        <v>24</v>
      </c>
      <c r="O29" s="39"/>
      <c r="P29" s="39"/>
      <c r="Q29" s="8"/>
      <c r="R29" s="8"/>
      <c r="S29" s="5"/>
    </row>
    <row r="30" spans="1:19" s="3" customFormat="1" ht="23.1" customHeight="1" x14ac:dyDescent="0.15">
      <c r="A30" s="45" t="s">
        <v>52</v>
      </c>
      <c r="B30" s="39" t="s">
        <v>46</v>
      </c>
      <c r="C30" s="8"/>
      <c r="D30" s="39"/>
      <c r="E30" s="8"/>
      <c r="F30" s="6"/>
      <c r="G30" s="8"/>
      <c r="H30" s="8"/>
      <c r="I30" s="8"/>
      <c r="J30" s="8"/>
      <c r="K30" s="8"/>
      <c r="L30" s="8"/>
      <c r="M30" s="5"/>
      <c r="N30" s="5"/>
      <c r="O30" s="39"/>
      <c r="P30" s="39"/>
      <c r="Q30" s="8"/>
      <c r="R30" s="8"/>
      <c r="S30" s="5"/>
    </row>
    <row r="31" spans="1:19" s="3" customFormat="1" ht="23.1" customHeight="1" x14ac:dyDescent="0.15">
      <c r="A31" s="5">
        <f>A27+1</f>
        <v>6</v>
      </c>
      <c r="B31" s="39" t="s">
        <v>53</v>
      </c>
      <c r="C31" s="8"/>
      <c r="D31" s="40" t="s">
        <v>24</v>
      </c>
      <c r="E31" s="8"/>
      <c r="F31" s="6" t="s">
        <v>24</v>
      </c>
      <c r="G31" s="8"/>
      <c r="H31" s="8"/>
      <c r="I31" s="8"/>
      <c r="J31" s="8"/>
      <c r="K31" s="8"/>
      <c r="L31" s="8"/>
      <c r="M31" s="5"/>
      <c r="N31" s="40" t="s">
        <v>24</v>
      </c>
      <c r="O31" s="39"/>
      <c r="P31" s="39"/>
      <c r="Q31" s="8"/>
      <c r="R31" s="8"/>
      <c r="S31" s="5"/>
    </row>
    <row r="32" spans="1:19" s="3" customFormat="1" ht="23.1" customHeight="1" x14ac:dyDescent="0.15">
      <c r="A32" s="5">
        <f>A31+1</f>
        <v>7</v>
      </c>
      <c r="B32" s="39" t="s">
        <v>54</v>
      </c>
      <c r="C32" s="8"/>
      <c r="D32" s="40" t="s">
        <v>24</v>
      </c>
      <c r="E32" s="8"/>
      <c r="F32" s="6" t="s">
        <v>24</v>
      </c>
      <c r="G32" s="8"/>
      <c r="H32" s="8"/>
      <c r="I32" s="8"/>
      <c r="J32" s="8"/>
      <c r="K32" s="8"/>
      <c r="L32" s="8"/>
      <c r="M32" s="5"/>
      <c r="N32" s="40" t="s">
        <v>24</v>
      </c>
      <c r="O32" s="39"/>
      <c r="P32" s="39"/>
      <c r="Q32" s="8"/>
      <c r="R32" s="8"/>
      <c r="S32" s="5"/>
    </row>
    <row r="33" spans="1:19" s="3" customFormat="1" ht="23.1" customHeight="1" x14ac:dyDescent="0.15">
      <c r="A33" s="5">
        <f>A32+1</f>
        <v>8</v>
      </c>
      <c r="B33" s="39" t="s">
        <v>55</v>
      </c>
      <c r="C33" s="8"/>
      <c r="D33" s="40" t="s">
        <v>24</v>
      </c>
      <c r="E33" s="8"/>
      <c r="F33" s="6" t="s">
        <v>24</v>
      </c>
      <c r="G33" s="8"/>
      <c r="H33" s="8"/>
      <c r="I33" s="8"/>
      <c r="J33" s="8"/>
      <c r="K33" s="8"/>
      <c r="L33" s="8"/>
      <c r="M33" s="5"/>
      <c r="N33" s="40" t="s">
        <v>24</v>
      </c>
      <c r="O33" s="39"/>
      <c r="P33" s="39"/>
      <c r="Q33" s="8"/>
      <c r="R33" s="8"/>
      <c r="S33" s="5"/>
    </row>
    <row r="34" spans="1:19" s="3" customFormat="1" ht="41.1" customHeight="1" x14ac:dyDescent="0.15">
      <c r="A34" s="5">
        <f>A33+1</f>
        <v>9</v>
      </c>
      <c r="B34" s="39" t="s">
        <v>56</v>
      </c>
      <c r="C34" s="8"/>
      <c r="D34" s="40" t="s">
        <v>24</v>
      </c>
      <c r="E34" s="8"/>
      <c r="F34" s="6" t="s">
        <v>24</v>
      </c>
      <c r="G34" s="8"/>
      <c r="H34" s="8"/>
      <c r="I34" s="8"/>
      <c r="J34" s="8"/>
      <c r="K34" s="8"/>
      <c r="L34" s="8"/>
      <c r="M34" s="5"/>
      <c r="N34" s="5" t="s">
        <v>24</v>
      </c>
      <c r="O34" s="39"/>
      <c r="P34" s="39"/>
      <c r="Q34" s="8"/>
      <c r="R34" s="8"/>
      <c r="S34" s="5"/>
    </row>
    <row r="35" spans="1:19" s="3" customFormat="1" ht="23.1" customHeight="1" x14ac:dyDescent="0.15">
      <c r="A35" s="5">
        <f>A34+1</f>
        <v>10</v>
      </c>
      <c r="B35" s="39"/>
      <c r="C35" s="8"/>
      <c r="D35" s="40"/>
      <c r="E35" s="8"/>
      <c r="F35" s="5"/>
      <c r="G35" s="8"/>
      <c r="H35" s="8"/>
      <c r="I35" s="8"/>
      <c r="J35" s="8"/>
      <c r="K35" s="8"/>
      <c r="L35" s="8"/>
      <c r="M35" s="5"/>
      <c r="N35" s="5"/>
      <c r="O35" s="39"/>
      <c r="P35" s="39"/>
      <c r="Q35" s="8"/>
      <c r="R35" s="8"/>
      <c r="S35" s="5"/>
    </row>
    <row r="36" spans="1:19" s="3" customFormat="1" ht="23.1" customHeight="1" x14ac:dyDescent="0.15">
      <c r="A36" s="36" t="s">
        <v>57</v>
      </c>
      <c r="B36" s="43" t="s">
        <v>58</v>
      </c>
      <c r="C36" s="43"/>
      <c r="D36" s="43"/>
      <c r="E36" s="43"/>
      <c r="F36" s="47"/>
      <c r="G36" s="43"/>
      <c r="H36" s="43"/>
      <c r="I36" s="43"/>
      <c r="J36" s="43"/>
      <c r="K36" s="43"/>
      <c r="L36" s="43"/>
      <c r="M36" s="47"/>
      <c r="N36" s="47"/>
      <c r="O36" s="43"/>
      <c r="P36" s="43"/>
      <c r="Q36" s="43"/>
      <c r="R36" s="43"/>
      <c r="S36" s="47"/>
    </row>
    <row r="37" spans="1:19" s="1" customFormat="1" ht="23.1" customHeight="1" x14ac:dyDescent="0.15">
      <c r="A37" s="5">
        <v>1</v>
      </c>
      <c r="B37" s="39" t="s">
        <v>23</v>
      </c>
      <c r="C37" s="40" t="s">
        <v>24</v>
      </c>
      <c r="D37" s="39"/>
      <c r="E37" s="40"/>
      <c r="F37" s="40"/>
      <c r="G37" s="40" t="s">
        <v>24</v>
      </c>
      <c r="H37" s="40" t="s">
        <v>24</v>
      </c>
      <c r="I37" s="40" t="s">
        <v>24</v>
      </c>
      <c r="J37" s="40" t="s">
        <v>24</v>
      </c>
      <c r="K37" s="40" t="s">
        <v>24</v>
      </c>
      <c r="L37" s="40" t="s">
        <v>24</v>
      </c>
      <c r="M37" s="40"/>
      <c r="N37" s="40"/>
      <c r="O37" s="40"/>
      <c r="P37" s="40"/>
      <c r="Q37" s="40"/>
      <c r="R37" s="40"/>
      <c r="S37" s="40"/>
    </row>
    <row r="38" spans="1:19" s="1" customFormat="1" ht="33" customHeight="1" x14ac:dyDescent="0.15">
      <c r="A38" s="5">
        <f t="shared" ref="A38:A45" si="1">A37+1</f>
        <v>2</v>
      </c>
      <c r="B38" s="39" t="s">
        <v>33</v>
      </c>
      <c r="C38" s="40" t="s">
        <v>24</v>
      </c>
      <c r="D38" s="39"/>
      <c r="E38" s="40"/>
      <c r="F38" s="40"/>
      <c r="G38" s="40" t="s">
        <v>24</v>
      </c>
      <c r="H38" s="40" t="s">
        <v>24</v>
      </c>
      <c r="I38" s="40" t="s">
        <v>24</v>
      </c>
      <c r="J38" s="40" t="s">
        <v>24</v>
      </c>
      <c r="K38" s="40" t="s">
        <v>24</v>
      </c>
      <c r="L38" s="40" t="s">
        <v>24</v>
      </c>
      <c r="M38" s="40"/>
      <c r="N38" s="40"/>
      <c r="O38" s="40"/>
      <c r="P38" s="40"/>
      <c r="Q38" s="40"/>
      <c r="R38" s="40"/>
      <c r="S38" s="40"/>
    </row>
    <row r="39" spans="1:19" s="1" customFormat="1" ht="23.1" customHeight="1" x14ac:dyDescent="0.15">
      <c r="A39" s="5">
        <f t="shared" si="1"/>
        <v>3</v>
      </c>
      <c r="B39" s="39" t="s">
        <v>59</v>
      </c>
      <c r="C39" s="40" t="s">
        <v>24</v>
      </c>
      <c r="D39" s="39"/>
      <c r="E39" s="40"/>
      <c r="F39" s="40"/>
      <c r="G39" s="40" t="s">
        <v>24</v>
      </c>
      <c r="H39" s="40" t="s">
        <v>24</v>
      </c>
      <c r="I39" s="40" t="s">
        <v>24</v>
      </c>
      <c r="J39" s="40" t="s">
        <v>24</v>
      </c>
      <c r="K39" s="40" t="s">
        <v>24</v>
      </c>
      <c r="L39" s="40" t="s">
        <v>24</v>
      </c>
      <c r="M39" s="40"/>
      <c r="N39" s="40"/>
      <c r="O39" s="40"/>
      <c r="P39" s="40"/>
      <c r="Q39" s="40"/>
      <c r="R39" s="40"/>
      <c r="S39" s="40"/>
    </row>
    <row r="40" spans="1:19" s="1" customFormat="1" ht="23.1" customHeight="1" x14ac:dyDescent="0.15">
      <c r="A40" s="5">
        <f t="shared" si="1"/>
        <v>4</v>
      </c>
      <c r="B40" s="39" t="s">
        <v>60</v>
      </c>
      <c r="C40" s="40" t="s">
        <v>24</v>
      </c>
      <c r="D40" s="39"/>
      <c r="E40" s="5"/>
      <c r="F40" s="5"/>
      <c r="G40" s="40" t="s">
        <v>24</v>
      </c>
      <c r="H40" s="40" t="s">
        <v>24</v>
      </c>
      <c r="I40" s="40" t="s">
        <v>24</v>
      </c>
      <c r="J40" s="40" t="s">
        <v>24</v>
      </c>
      <c r="K40" s="40" t="s">
        <v>24</v>
      </c>
      <c r="L40" s="40" t="s">
        <v>24</v>
      </c>
      <c r="M40" s="5"/>
      <c r="N40" s="5"/>
      <c r="O40" s="40"/>
      <c r="P40" s="40"/>
      <c r="Q40" s="5"/>
      <c r="R40" s="5"/>
      <c r="S40" s="5"/>
    </row>
    <row r="41" spans="1:19" s="1" customFormat="1" ht="23.1" customHeight="1" x14ac:dyDescent="0.15">
      <c r="A41" s="5">
        <f t="shared" si="1"/>
        <v>5</v>
      </c>
      <c r="B41" s="39" t="s">
        <v>61</v>
      </c>
      <c r="C41" s="40" t="s">
        <v>24</v>
      </c>
      <c r="D41" s="39"/>
      <c r="E41" s="5"/>
      <c r="F41" s="5"/>
      <c r="G41" s="40" t="s">
        <v>24</v>
      </c>
      <c r="H41" s="40" t="s">
        <v>24</v>
      </c>
      <c r="I41" s="40" t="s">
        <v>24</v>
      </c>
      <c r="J41" s="40" t="s">
        <v>24</v>
      </c>
      <c r="K41" s="40" t="s">
        <v>24</v>
      </c>
      <c r="L41" s="40" t="s">
        <v>24</v>
      </c>
      <c r="M41" s="5"/>
      <c r="N41" s="5"/>
      <c r="O41" s="40"/>
      <c r="P41" s="40"/>
      <c r="Q41" s="5"/>
      <c r="R41" s="5"/>
      <c r="S41" s="5"/>
    </row>
    <row r="42" spans="1:19" s="1" customFormat="1" ht="23.1" customHeight="1" x14ac:dyDescent="0.15">
      <c r="A42" s="5">
        <f t="shared" si="1"/>
        <v>6</v>
      </c>
      <c r="B42" s="39" t="s">
        <v>62</v>
      </c>
      <c r="C42" s="40"/>
      <c r="D42" s="39"/>
      <c r="E42" s="5"/>
      <c r="F42" s="5"/>
      <c r="G42" s="40"/>
      <c r="H42" s="40" t="s">
        <v>24</v>
      </c>
      <c r="I42" s="40"/>
      <c r="J42" s="5"/>
      <c r="K42" s="51"/>
      <c r="L42" s="40"/>
      <c r="M42" s="5"/>
      <c r="N42" s="5"/>
      <c r="O42" s="6"/>
      <c r="P42" s="6"/>
      <c r="Q42" s="5"/>
      <c r="R42" s="5"/>
      <c r="S42" s="5"/>
    </row>
    <row r="43" spans="1:19" s="1" customFormat="1" ht="23.1" customHeight="1" x14ac:dyDescent="0.15">
      <c r="A43" s="5">
        <f t="shared" si="1"/>
        <v>7</v>
      </c>
      <c r="B43" s="39" t="s">
        <v>63</v>
      </c>
      <c r="C43" s="40" t="s">
        <v>24</v>
      </c>
      <c r="D43" s="39"/>
      <c r="E43" s="40"/>
      <c r="F43" s="40"/>
      <c r="G43" s="40" t="s">
        <v>24</v>
      </c>
      <c r="H43" s="40" t="s">
        <v>24</v>
      </c>
      <c r="I43" s="40" t="s">
        <v>24</v>
      </c>
      <c r="J43" s="40" t="s">
        <v>24</v>
      </c>
      <c r="K43" s="5" t="s">
        <v>24</v>
      </c>
      <c r="L43" s="40" t="s">
        <v>24</v>
      </c>
      <c r="M43" s="40"/>
      <c r="N43" s="40"/>
      <c r="O43" s="40"/>
      <c r="P43" s="40"/>
      <c r="Q43" s="40"/>
      <c r="R43" s="40"/>
      <c r="S43" s="40"/>
    </row>
    <row r="44" spans="1:19" s="1" customFormat="1" ht="32.1" customHeight="1" x14ac:dyDescent="0.15">
      <c r="A44" s="5">
        <f t="shared" si="1"/>
        <v>8</v>
      </c>
      <c r="B44" s="39" t="s">
        <v>64</v>
      </c>
      <c r="C44" s="40" t="s">
        <v>24</v>
      </c>
      <c r="D44" s="39"/>
      <c r="E44" s="40"/>
      <c r="F44" s="40"/>
      <c r="G44" s="40" t="s">
        <v>24</v>
      </c>
      <c r="H44" s="40" t="s">
        <v>24</v>
      </c>
      <c r="I44" s="40" t="s">
        <v>24</v>
      </c>
      <c r="J44" s="40" t="s">
        <v>24</v>
      </c>
      <c r="K44" s="40" t="s">
        <v>24</v>
      </c>
      <c r="L44" s="40" t="s">
        <v>24</v>
      </c>
      <c r="M44" s="40"/>
      <c r="N44" s="40"/>
      <c r="O44" s="40"/>
      <c r="P44" s="40"/>
      <c r="Q44" s="40"/>
      <c r="R44" s="40"/>
      <c r="S44" s="40"/>
    </row>
    <row r="45" spans="1:19" s="1" customFormat="1" ht="23.1" customHeight="1" x14ac:dyDescent="0.15">
      <c r="A45" s="5">
        <f t="shared" si="1"/>
        <v>9</v>
      </c>
      <c r="B45" s="39" t="s">
        <v>65</v>
      </c>
      <c r="C45" s="40"/>
      <c r="D45" s="39"/>
      <c r="E45" s="40"/>
      <c r="F45" s="40"/>
      <c r="G45" s="40"/>
      <c r="H45" s="40" t="s">
        <v>24</v>
      </c>
      <c r="I45" s="46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s="1" customFormat="1" ht="23.1" customHeight="1" x14ac:dyDescent="0.15">
      <c r="A46" s="5">
        <v>10</v>
      </c>
      <c r="B46" s="39" t="s">
        <v>66</v>
      </c>
      <c r="C46" s="40" t="s">
        <v>24</v>
      </c>
      <c r="D46" s="39"/>
      <c r="E46" s="40"/>
      <c r="F46" s="40"/>
      <c r="G46" s="40"/>
      <c r="H46" s="40"/>
      <c r="I46" s="40" t="s">
        <v>24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s="1" customFormat="1" ht="23.1" customHeight="1" x14ac:dyDescent="0.15">
      <c r="A47" s="5"/>
      <c r="B47" s="39"/>
      <c r="C47" s="40"/>
      <c r="D47" s="39"/>
      <c r="E47" s="40"/>
      <c r="F47" s="40"/>
      <c r="G47" s="40"/>
      <c r="H47" s="40"/>
      <c r="I47" s="52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s="1" customFormat="1" ht="23.1" customHeight="1" x14ac:dyDescent="0.15">
      <c r="A48" s="5"/>
      <c r="B48" s="39"/>
      <c r="C48" s="40"/>
      <c r="D48" s="39"/>
      <c r="E48" s="40"/>
      <c r="F48" s="40"/>
      <c r="G48" s="40"/>
      <c r="H48" s="40"/>
      <c r="I48" s="52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s="1" customFormat="1" ht="23.1" customHeight="1" x14ac:dyDescent="0.15">
      <c r="A49" s="5"/>
      <c r="B49" s="39"/>
      <c r="C49" s="40"/>
      <c r="D49" s="39"/>
      <c r="E49" s="40"/>
      <c r="F49" s="40"/>
      <c r="G49" s="40"/>
      <c r="H49" s="40"/>
      <c r="I49" s="52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1" customFormat="1" ht="23.1" customHeight="1" x14ac:dyDescent="0.15">
      <c r="A50" s="5"/>
      <c r="B50" s="39"/>
      <c r="C50" s="40"/>
      <c r="D50" s="39"/>
      <c r="E50" s="40"/>
      <c r="F50" s="40"/>
      <c r="G50" s="40"/>
      <c r="H50" s="40"/>
      <c r="I50" s="52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s="2" customFormat="1" ht="23.1" customHeight="1" x14ac:dyDescent="0.15">
      <c r="A51" s="36" t="s">
        <v>67</v>
      </c>
      <c r="B51" s="43" t="s">
        <v>68</v>
      </c>
      <c r="C51" s="44"/>
      <c r="D51" s="43"/>
      <c r="E51" s="44"/>
      <c r="F51" s="36"/>
      <c r="G51" s="44"/>
      <c r="H51" s="44"/>
      <c r="I51" s="44"/>
      <c r="J51" s="44"/>
      <c r="K51" s="44"/>
      <c r="L51" s="44"/>
      <c r="M51" s="36"/>
      <c r="N51" s="36"/>
      <c r="O51" s="43"/>
      <c r="P51" s="43"/>
      <c r="Q51" s="44"/>
      <c r="R51" s="44"/>
      <c r="S51" s="36"/>
    </row>
    <row r="52" spans="1:19" s="1" customFormat="1" ht="23.1" customHeight="1" x14ac:dyDescent="0.15">
      <c r="A52" s="5">
        <v>1</v>
      </c>
      <c r="B52" s="39" t="s">
        <v>69</v>
      </c>
      <c r="C52" s="8"/>
      <c r="D52" s="39"/>
      <c r="E52" s="5" t="s">
        <v>24</v>
      </c>
      <c r="F52" s="6" t="s">
        <v>24</v>
      </c>
      <c r="G52" s="8"/>
      <c r="H52" s="8"/>
      <c r="I52" s="8"/>
      <c r="J52" s="8"/>
      <c r="K52" s="8"/>
      <c r="L52" s="8"/>
      <c r="M52" s="5" t="s">
        <v>24</v>
      </c>
      <c r="N52" s="5"/>
      <c r="O52" s="39"/>
      <c r="P52" s="39"/>
      <c r="Q52" s="40" t="s">
        <v>24</v>
      </c>
      <c r="R52" s="40" t="s">
        <v>24</v>
      </c>
      <c r="S52" s="5" t="s">
        <v>24</v>
      </c>
    </row>
    <row r="53" spans="1:19" s="1" customFormat="1" ht="23.1" customHeight="1" x14ac:dyDescent="0.15">
      <c r="A53" s="5">
        <f t="shared" ref="A53:A58" si="2">A52+1</f>
        <v>2</v>
      </c>
      <c r="B53" s="39" t="s">
        <v>33</v>
      </c>
      <c r="C53" s="8"/>
      <c r="D53" s="39"/>
      <c r="E53" s="5" t="s">
        <v>24</v>
      </c>
      <c r="F53" s="6" t="s">
        <v>24</v>
      </c>
      <c r="G53" s="8"/>
      <c r="H53" s="8"/>
      <c r="I53" s="8"/>
      <c r="J53" s="8"/>
      <c r="K53" s="8"/>
      <c r="L53" s="8"/>
      <c r="M53" s="5" t="s">
        <v>24</v>
      </c>
      <c r="N53" s="5"/>
      <c r="O53" s="39"/>
      <c r="P53" s="39"/>
      <c r="Q53" s="40" t="s">
        <v>24</v>
      </c>
      <c r="R53" s="40" t="s">
        <v>24</v>
      </c>
      <c r="S53" s="5" t="s">
        <v>24</v>
      </c>
    </row>
    <row r="54" spans="1:19" s="1" customFormat="1" ht="23.1" customHeight="1" x14ac:dyDescent="0.15">
      <c r="A54" s="5">
        <f t="shared" si="2"/>
        <v>3</v>
      </c>
      <c r="B54" s="39" t="s">
        <v>70</v>
      </c>
      <c r="C54" s="8"/>
      <c r="D54" s="39"/>
      <c r="E54" s="5" t="s">
        <v>24</v>
      </c>
      <c r="F54" s="6" t="s">
        <v>24</v>
      </c>
      <c r="G54" s="8"/>
      <c r="H54" s="8"/>
      <c r="I54" s="8"/>
      <c r="J54" s="8"/>
      <c r="K54" s="8"/>
      <c r="L54" s="8"/>
      <c r="M54" s="5" t="s">
        <v>24</v>
      </c>
      <c r="N54" s="5"/>
      <c r="O54" s="39"/>
      <c r="P54" s="39"/>
      <c r="Q54" s="40" t="s">
        <v>24</v>
      </c>
      <c r="R54" s="40" t="s">
        <v>24</v>
      </c>
      <c r="S54" s="5" t="s">
        <v>24</v>
      </c>
    </row>
    <row r="55" spans="1:19" s="1" customFormat="1" ht="30.95" customHeight="1" x14ac:dyDescent="0.15">
      <c r="A55" s="5">
        <f t="shared" si="2"/>
        <v>4</v>
      </c>
      <c r="B55" s="39" t="s">
        <v>71</v>
      </c>
      <c r="C55" s="8"/>
      <c r="D55" s="39"/>
      <c r="E55" s="5" t="s">
        <v>24</v>
      </c>
      <c r="F55" s="6" t="s">
        <v>24</v>
      </c>
      <c r="G55" s="8"/>
      <c r="H55" s="8"/>
      <c r="I55" s="8"/>
      <c r="J55" s="8"/>
      <c r="K55" s="8"/>
      <c r="L55" s="8"/>
      <c r="M55" s="5" t="s">
        <v>24</v>
      </c>
      <c r="N55" s="5"/>
      <c r="O55" s="39"/>
      <c r="P55" s="39"/>
      <c r="Q55" s="40" t="s">
        <v>24</v>
      </c>
      <c r="R55" s="40" t="s">
        <v>24</v>
      </c>
      <c r="S55" s="5" t="s">
        <v>24</v>
      </c>
    </row>
    <row r="56" spans="1:19" s="1" customFormat="1" ht="60" customHeight="1" x14ac:dyDescent="0.15">
      <c r="A56" s="5">
        <f t="shared" si="2"/>
        <v>5</v>
      </c>
      <c r="B56" s="39" t="s">
        <v>72</v>
      </c>
      <c r="C56" s="8"/>
      <c r="D56" s="39"/>
      <c r="E56" s="5" t="s">
        <v>24</v>
      </c>
      <c r="F56" s="6" t="s">
        <v>24</v>
      </c>
      <c r="G56" s="8"/>
      <c r="H56" s="8"/>
      <c r="I56" s="8"/>
      <c r="J56" s="8"/>
      <c r="K56" s="8"/>
      <c r="L56" s="8"/>
      <c r="M56" s="5" t="s">
        <v>24</v>
      </c>
      <c r="N56" s="5"/>
      <c r="O56" s="39"/>
      <c r="P56" s="39"/>
      <c r="Q56" s="40" t="s">
        <v>24</v>
      </c>
      <c r="R56" s="40" t="s">
        <v>24</v>
      </c>
      <c r="S56" s="5" t="s">
        <v>24</v>
      </c>
    </row>
    <row r="57" spans="1:19" s="1" customFormat="1" ht="39" customHeight="1" x14ac:dyDescent="0.15">
      <c r="A57" s="5">
        <f t="shared" si="2"/>
        <v>6</v>
      </c>
      <c r="B57" s="39" t="s">
        <v>73</v>
      </c>
      <c r="C57" s="8"/>
      <c r="D57" s="39"/>
      <c r="E57" s="5" t="s">
        <v>24</v>
      </c>
      <c r="F57" s="6"/>
      <c r="G57" s="8"/>
      <c r="H57" s="8"/>
      <c r="I57" s="8"/>
      <c r="J57" s="8"/>
      <c r="K57" s="8"/>
      <c r="L57" s="8"/>
      <c r="M57" s="5" t="s">
        <v>24</v>
      </c>
      <c r="N57" s="5"/>
      <c r="O57" s="39"/>
      <c r="P57" s="39"/>
      <c r="Q57" s="40" t="s">
        <v>24</v>
      </c>
      <c r="R57" s="40" t="s">
        <v>24</v>
      </c>
      <c r="S57" s="5" t="s">
        <v>24</v>
      </c>
    </row>
    <row r="58" spans="1:19" s="1" customFormat="1" ht="23.1" customHeight="1" x14ac:dyDescent="0.15">
      <c r="A58" s="5">
        <f t="shared" si="2"/>
        <v>7</v>
      </c>
      <c r="B58" s="39"/>
      <c r="C58" s="8"/>
      <c r="D58" s="39"/>
      <c r="E58" s="5"/>
      <c r="F58" s="6"/>
      <c r="G58" s="8"/>
      <c r="H58" s="8"/>
      <c r="I58" s="8"/>
      <c r="J58" s="8"/>
      <c r="K58" s="8"/>
      <c r="L58" s="8"/>
      <c r="M58" s="5"/>
      <c r="N58" s="5"/>
      <c r="O58" s="39"/>
      <c r="P58" s="39"/>
      <c r="Q58" s="8"/>
      <c r="R58" s="8"/>
      <c r="S58" s="5"/>
    </row>
    <row r="59" spans="1:19" s="1" customFormat="1" ht="23.1" customHeight="1" x14ac:dyDescent="0.15">
      <c r="A59" s="3"/>
      <c r="B59" s="34"/>
      <c r="D59" s="34"/>
      <c r="F59" s="3"/>
      <c r="M59" s="3"/>
      <c r="N59" s="3"/>
      <c r="O59" s="34"/>
      <c r="P59" s="34"/>
      <c r="S59" s="3"/>
    </row>
    <row r="60" spans="1:19" s="1" customFormat="1" ht="23.1" customHeight="1" x14ac:dyDescent="0.15">
      <c r="A60" s="3"/>
      <c r="B60" s="34"/>
      <c r="D60" s="34"/>
      <c r="F60" s="3"/>
      <c r="M60" s="3"/>
      <c r="N60" s="3"/>
      <c r="O60" s="34"/>
      <c r="P60" s="34"/>
      <c r="S60" s="3"/>
    </row>
    <row r="61" spans="1:19" s="1" customFormat="1" ht="23.1" customHeight="1" x14ac:dyDescent="0.15">
      <c r="A61" s="3"/>
      <c r="B61" s="34"/>
      <c r="D61" s="34"/>
      <c r="F61" s="3"/>
      <c r="M61" s="3"/>
      <c r="N61" s="3"/>
      <c r="O61" s="34"/>
      <c r="P61" s="34"/>
      <c r="S61" s="3"/>
    </row>
    <row r="62" spans="1:19" s="1" customFormat="1" ht="23.1" customHeight="1" x14ac:dyDescent="0.15">
      <c r="A62" s="3"/>
      <c r="B62" s="34"/>
      <c r="D62" s="34"/>
      <c r="F62" s="3"/>
      <c r="M62" s="3"/>
      <c r="N62" s="3"/>
      <c r="O62" s="34"/>
      <c r="P62" s="34"/>
      <c r="S62" s="3"/>
    </row>
    <row r="63" spans="1:19" s="1" customFormat="1" ht="23.1" customHeight="1" x14ac:dyDescent="0.15">
      <c r="A63" s="3"/>
      <c r="B63" s="34"/>
      <c r="D63" s="34"/>
      <c r="F63" s="3"/>
      <c r="M63" s="3"/>
      <c r="N63" s="3"/>
      <c r="O63" s="34"/>
      <c r="P63" s="34"/>
      <c r="S63" s="3"/>
    </row>
    <row r="64" spans="1:19" s="1" customFormat="1" ht="23.1" customHeight="1" x14ac:dyDescent="0.15">
      <c r="A64" s="3"/>
      <c r="B64" s="34"/>
      <c r="D64" s="34"/>
      <c r="F64" s="3"/>
      <c r="M64" s="3"/>
      <c r="N64" s="3"/>
      <c r="O64" s="34"/>
      <c r="P64" s="34"/>
      <c r="S64" s="3"/>
    </row>
  </sheetData>
  <mergeCells count="2">
    <mergeCell ref="A1:S1"/>
    <mergeCell ref="A2:B2"/>
  </mergeCells>
  <phoneticPr fontId="13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pane xSplit="2" ySplit="5" topLeftCell="C18" activePane="bottomRight" state="frozen"/>
      <selection pane="topRight"/>
      <selection pane="bottomLeft"/>
      <selection pane="bottomRight" activeCell="L6" sqref="L6"/>
    </sheetView>
  </sheetViews>
  <sheetFormatPr defaultColWidth="8" defaultRowHeight="16.5" x14ac:dyDescent="0.15"/>
  <cols>
    <col min="1" max="1" width="5.25" style="10" customWidth="1"/>
    <col min="2" max="2" width="17" style="11" customWidth="1"/>
    <col min="3" max="3" width="7" style="9" customWidth="1"/>
    <col min="4" max="4" width="13.25" style="9" customWidth="1"/>
    <col min="5" max="5" width="7" style="9" customWidth="1"/>
    <col min="6" max="6" width="5.75" style="9" customWidth="1"/>
    <col min="7" max="7" width="8.75" style="9" customWidth="1"/>
    <col min="8" max="8" width="13.5" style="9" customWidth="1"/>
    <col min="9" max="9" width="10.75" style="24"/>
    <col min="10" max="10" width="11.375" style="9" customWidth="1"/>
    <col min="11" max="11" width="8.75" style="24"/>
    <col min="12" max="12" width="11.25" style="9" customWidth="1"/>
    <col min="13" max="13" width="12.125" style="9" customWidth="1"/>
    <col min="14" max="14" width="16.375" style="11" customWidth="1"/>
    <col min="15" max="15" width="11.75" style="9" customWidth="1"/>
    <col min="16" max="16384" width="8" style="9"/>
  </cols>
  <sheetData>
    <row r="1" spans="1:15" x14ac:dyDescent="0.15">
      <c r="A1" s="56" t="s">
        <v>74</v>
      </c>
      <c r="B1" s="56"/>
    </row>
    <row r="2" spans="1:15" ht="30.95" customHeight="1" x14ac:dyDescent="0.15">
      <c r="A2" s="57" t="s">
        <v>75</v>
      </c>
      <c r="B2" s="58"/>
      <c r="C2" s="57"/>
      <c r="D2" s="57"/>
      <c r="E2" s="57"/>
      <c r="F2" s="57"/>
      <c r="G2" s="57"/>
      <c r="H2" s="57"/>
      <c r="I2" s="59"/>
      <c r="J2" s="57"/>
      <c r="K2" s="59"/>
      <c r="L2" s="57"/>
      <c r="M2" s="57"/>
      <c r="N2" s="57"/>
    </row>
    <row r="3" spans="1:15" ht="18.95" customHeight="1" x14ac:dyDescent="0.15">
      <c r="A3" s="9"/>
      <c r="B3" s="9"/>
      <c r="F3" s="18" t="s">
        <v>76</v>
      </c>
      <c r="J3" s="18"/>
      <c r="K3" s="4"/>
      <c r="L3" s="60" t="s">
        <v>77</v>
      </c>
      <c r="M3" s="61"/>
    </row>
    <row r="4" spans="1:15" ht="36" customHeight="1" x14ac:dyDescent="0.15">
      <c r="A4" s="66" t="s">
        <v>2</v>
      </c>
      <c r="B4" s="62" t="s">
        <v>78</v>
      </c>
      <c r="C4" s="62" t="s">
        <v>79</v>
      </c>
      <c r="D4" s="62"/>
      <c r="E4" s="62" t="s">
        <v>80</v>
      </c>
      <c r="F4" s="62"/>
      <c r="G4" s="62" t="s">
        <v>81</v>
      </c>
      <c r="H4" s="62"/>
      <c r="I4" s="63" t="s">
        <v>82</v>
      </c>
      <c r="J4" s="62"/>
      <c r="K4" s="63" t="s">
        <v>83</v>
      </c>
      <c r="L4" s="62"/>
      <c r="M4" s="62" t="s">
        <v>84</v>
      </c>
      <c r="N4" s="67" t="s">
        <v>85</v>
      </c>
    </row>
    <row r="5" spans="1:15" s="10" customFormat="1" ht="39" customHeight="1" x14ac:dyDescent="0.15">
      <c r="A5" s="66"/>
      <c r="B5" s="62"/>
      <c r="C5" s="19" t="s">
        <v>86</v>
      </c>
      <c r="D5" s="19" t="s">
        <v>87</v>
      </c>
      <c r="E5" s="13" t="s">
        <v>88</v>
      </c>
      <c r="F5" s="13" t="s">
        <v>87</v>
      </c>
      <c r="G5" s="13" t="s">
        <v>88</v>
      </c>
      <c r="H5" s="13" t="s">
        <v>87</v>
      </c>
      <c r="I5" s="26" t="s">
        <v>88</v>
      </c>
      <c r="J5" s="13" t="s">
        <v>87</v>
      </c>
      <c r="K5" s="26" t="s">
        <v>88</v>
      </c>
      <c r="L5" s="13" t="s">
        <v>87</v>
      </c>
      <c r="M5" s="67"/>
      <c r="N5" s="67"/>
    </row>
    <row r="6" spans="1:15" ht="45" customHeight="1" x14ac:dyDescent="0.15">
      <c r="A6" s="12">
        <v>1</v>
      </c>
      <c r="B6" s="20" t="s">
        <v>89</v>
      </c>
      <c r="C6" s="14">
        <v>89</v>
      </c>
      <c r="D6" s="15">
        <f t="shared" ref="D6:D11" si="0">C6*40000</f>
        <v>3560000</v>
      </c>
      <c r="E6" s="14"/>
      <c r="F6" s="15"/>
      <c r="G6" s="14"/>
      <c r="H6" s="15">
        <f t="shared" ref="H6:H9" si="1">G6*120/2</f>
        <v>0</v>
      </c>
      <c r="I6" s="25">
        <v>2723</v>
      </c>
      <c r="J6" s="15">
        <f t="shared" ref="J6:J8" si="2">I6*60</f>
        <v>163380</v>
      </c>
      <c r="K6" s="25"/>
      <c r="L6" s="15">
        <f t="shared" ref="L6:L8" si="3">K6*60</f>
        <v>0</v>
      </c>
      <c r="M6" s="15">
        <f t="shared" ref="M6:M22" si="4">D6+F6+H6+J6+L6</f>
        <v>3723380</v>
      </c>
      <c r="N6" s="23" t="s">
        <v>90</v>
      </c>
      <c r="O6" s="24"/>
    </row>
    <row r="7" spans="1:15" ht="45" customHeight="1" x14ac:dyDescent="0.15">
      <c r="A7" s="21">
        <f t="shared" ref="A7:A21" si="5">A6+1</f>
        <v>2</v>
      </c>
      <c r="B7" s="28" t="s">
        <v>91</v>
      </c>
      <c r="C7" s="14">
        <v>102</v>
      </c>
      <c r="D7" s="15">
        <f>C7*100000</f>
        <v>10200000</v>
      </c>
      <c r="E7" s="14"/>
      <c r="F7" s="15"/>
      <c r="G7" s="25">
        <v>3878</v>
      </c>
      <c r="H7" s="15">
        <f t="shared" si="1"/>
        <v>232680</v>
      </c>
      <c r="I7" s="25"/>
      <c r="J7" s="15">
        <f t="shared" si="2"/>
        <v>0</v>
      </c>
      <c r="K7" s="25"/>
      <c r="L7" s="15">
        <f t="shared" si="3"/>
        <v>0</v>
      </c>
      <c r="M7" s="15">
        <f t="shared" si="4"/>
        <v>10432680</v>
      </c>
      <c r="N7" s="23" t="s">
        <v>92</v>
      </c>
      <c r="O7" s="24"/>
    </row>
    <row r="8" spans="1:15" ht="45" customHeight="1" x14ac:dyDescent="0.15">
      <c r="A8" s="12">
        <f t="shared" si="5"/>
        <v>3</v>
      </c>
      <c r="B8" s="20" t="s">
        <v>93</v>
      </c>
      <c r="C8" s="14"/>
      <c r="D8" s="15"/>
      <c r="E8" s="14"/>
      <c r="F8" s="15"/>
      <c r="G8" s="14"/>
      <c r="H8" s="15"/>
      <c r="I8" s="25"/>
      <c r="J8" s="15">
        <f t="shared" si="2"/>
        <v>0</v>
      </c>
      <c r="K8" s="25">
        <v>5455</v>
      </c>
      <c r="L8" s="15">
        <f t="shared" si="3"/>
        <v>327300</v>
      </c>
      <c r="M8" s="15">
        <f t="shared" si="4"/>
        <v>327300</v>
      </c>
      <c r="N8" s="23" t="s">
        <v>94</v>
      </c>
      <c r="O8" s="24"/>
    </row>
    <row r="9" spans="1:15" ht="45" customHeight="1" x14ac:dyDescent="0.15">
      <c r="A9" s="12">
        <f t="shared" si="5"/>
        <v>4</v>
      </c>
      <c r="B9" s="20" t="s">
        <v>95</v>
      </c>
      <c r="C9" s="14"/>
      <c r="D9" s="15"/>
      <c r="E9" s="14"/>
      <c r="F9" s="15"/>
      <c r="G9" s="25">
        <v>4178</v>
      </c>
      <c r="H9" s="15">
        <f t="shared" si="1"/>
        <v>250680</v>
      </c>
      <c r="I9" s="25"/>
      <c r="J9" s="15"/>
      <c r="K9" s="25">
        <v>18716</v>
      </c>
      <c r="L9" s="15">
        <v>600000</v>
      </c>
      <c r="M9" s="15">
        <f t="shared" si="4"/>
        <v>850680</v>
      </c>
      <c r="N9" s="23" t="s">
        <v>96</v>
      </c>
      <c r="O9" s="24"/>
    </row>
    <row r="10" spans="1:15" ht="45" customHeight="1" x14ac:dyDescent="0.15">
      <c r="A10" s="12">
        <f t="shared" si="5"/>
        <v>5</v>
      </c>
      <c r="B10" s="20" t="s">
        <v>97</v>
      </c>
      <c r="C10" s="14">
        <v>4</v>
      </c>
      <c r="D10" s="15">
        <f t="shared" si="0"/>
        <v>160000</v>
      </c>
      <c r="E10" s="14"/>
      <c r="F10" s="15">
        <f>E10*120</f>
        <v>0</v>
      </c>
      <c r="G10" s="14"/>
      <c r="H10" s="15"/>
      <c r="I10" s="25">
        <v>8367</v>
      </c>
      <c r="J10" s="15">
        <f t="shared" ref="J10:J22" si="6">I10*60</f>
        <v>502020</v>
      </c>
      <c r="K10" s="25"/>
      <c r="L10" s="15">
        <f t="shared" ref="L10:L20" si="7">K10*60</f>
        <v>0</v>
      </c>
      <c r="M10" s="15">
        <f t="shared" si="4"/>
        <v>662020</v>
      </c>
      <c r="N10" s="23" t="s">
        <v>90</v>
      </c>
      <c r="O10" s="24"/>
    </row>
    <row r="11" spans="1:15" ht="45" customHeight="1" x14ac:dyDescent="0.15">
      <c r="A11" s="12">
        <f t="shared" si="5"/>
        <v>6</v>
      </c>
      <c r="B11" s="20" t="s">
        <v>98</v>
      </c>
      <c r="C11" s="14">
        <v>275</v>
      </c>
      <c r="D11" s="15">
        <f t="shared" si="0"/>
        <v>11000000</v>
      </c>
      <c r="E11" s="14"/>
      <c r="F11" s="15"/>
      <c r="G11" s="14"/>
      <c r="H11" s="15">
        <f>G11*120/2</f>
        <v>0</v>
      </c>
      <c r="I11" s="25">
        <v>97858</v>
      </c>
      <c r="J11" s="15">
        <f t="shared" si="6"/>
        <v>5871480</v>
      </c>
      <c r="K11" s="25"/>
      <c r="L11" s="15">
        <f t="shared" si="7"/>
        <v>0</v>
      </c>
      <c r="M11" s="15">
        <f t="shared" si="4"/>
        <v>16871480</v>
      </c>
      <c r="N11" s="23" t="s">
        <v>90</v>
      </c>
      <c r="O11" s="24"/>
    </row>
    <row r="12" spans="1:15" ht="42" customHeight="1" x14ac:dyDescent="0.15">
      <c r="A12" s="12">
        <f t="shared" si="5"/>
        <v>7</v>
      </c>
      <c r="B12" s="20" t="s">
        <v>99</v>
      </c>
      <c r="C12" s="14"/>
      <c r="D12" s="15"/>
      <c r="E12" s="14"/>
      <c r="F12" s="15"/>
      <c r="G12" s="14"/>
      <c r="H12" s="15"/>
      <c r="I12" s="25">
        <v>2986</v>
      </c>
      <c r="J12" s="15">
        <f t="shared" si="6"/>
        <v>179160</v>
      </c>
      <c r="K12" s="25"/>
      <c r="L12" s="15">
        <f t="shared" si="7"/>
        <v>0</v>
      </c>
      <c r="M12" s="15">
        <f t="shared" si="4"/>
        <v>179160</v>
      </c>
      <c r="N12" s="23" t="s">
        <v>100</v>
      </c>
      <c r="O12" s="24"/>
    </row>
    <row r="13" spans="1:15" ht="69" customHeight="1" x14ac:dyDescent="0.15">
      <c r="A13" s="12">
        <f t="shared" si="5"/>
        <v>8</v>
      </c>
      <c r="B13" s="20" t="s">
        <v>101</v>
      </c>
      <c r="C13" s="14">
        <v>13</v>
      </c>
      <c r="D13" s="15">
        <v>1360000</v>
      </c>
      <c r="E13" s="14"/>
      <c r="F13" s="15"/>
      <c r="G13" s="14"/>
      <c r="H13" s="15"/>
      <c r="I13" s="25">
        <v>2162</v>
      </c>
      <c r="J13" s="15">
        <f t="shared" si="6"/>
        <v>129720</v>
      </c>
      <c r="K13" s="25"/>
      <c r="L13" s="15">
        <f t="shared" si="7"/>
        <v>0</v>
      </c>
      <c r="M13" s="15">
        <f t="shared" si="4"/>
        <v>1489720</v>
      </c>
      <c r="N13" s="17" t="s">
        <v>102</v>
      </c>
      <c r="O13" s="24"/>
    </row>
    <row r="14" spans="1:15" ht="45" customHeight="1" x14ac:dyDescent="0.15">
      <c r="A14" s="12">
        <f t="shared" si="5"/>
        <v>9</v>
      </c>
      <c r="B14" s="20" t="s">
        <v>103</v>
      </c>
      <c r="C14" s="14"/>
      <c r="D14" s="15">
        <f>C14*30000</f>
        <v>0</v>
      </c>
      <c r="E14" s="14"/>
      <c r="F14" s="15"/>
      <c r="G14" s="14"/>
      <c r="H14" s="15"/>
      <c r="I14" s="25">
        <v>15677</v>
      </c>
      <c r="J14" s="15">
        <f t="shared" si="6"/>
        <v>940620</v>
      </c>
      <c r="K14" s="25"/>
      <c r="L14" s="15">
        <f t="shared" si="7"/>
        <v>0</v>
      </c>
      <c r="M14" s="15">
        <f t="shared" si="4"/>
        <v>940620</v>
      </c>
      <c r="N14" s="23" t="s">
        <v>100</v>
      </c>
      <c r="O14" s="24"/>
    </row>
    <row r="15" spans="1:15" ht="71.25" x14ac:dyDescent="0.15">
      <c r="A15" s="12">
        <f t="shared" si="5"/>
        <v>10</v>
      </c>
      <c r="B15" s="20" t="s">
        <v>104</v>
      </c>
      <c r="C15" s="14">
        <v>7</v>
      </c>
      <c r="D15" s="15">
        <f>6*30000+1*40000</f>
        <v>220000</v>
      </c>
      <c r="E15" s="14"/>
      <c r="F15" s="15"/>
      <c r="G15" s="14"/>
      <c r="H15" s="15"/>
      <c r="I15" s="25">
        <v>204</v>
      </c>
      <c r="J15" s="15">
        <f t="shared" si="6"/>
        <v>12240</v>
      </c>
      <c r="K15" s="25"/>
      <c r="L15" s="15">
        <f t="shared" si="7"/>
        <v>0</v>
      </c>
      <c r="M15" s="15">
        <f t="shared" si="4"/>
        <v>232240</v>
      </c>
      <c r="N15" s="23" t="s">
        <v>105</v>
      </c>
      <c r="O15" s="24"/>
    </row>
    <row r="16" spans="1:15" ht="45" customHeight="1" x14ac:dyDescent="0.15">
      <c r="A16" s="12">
        <f t="shared" si="5"/>
        <v>11</v>
      </c>
      <c r="B16" s="20" t="s">
        <v>106</v>
      </c>
      <c r="C16" s="14"/>
      <c r="D16" s="15"/>
      <c r="E16" s="14"/>
      <c r="F16" s="15"/>
      <c r="G16" s="14"/>
      <c r="H16" s="15"/>
      <c r="I16" s="25"/>
      <c r="J16" s="15">
        <f t="shared" si="6"/>
        <v>0</v>
      </c>
      <c r="K16" s="25">
        <v>1593</v>
      </c>
      <c r="L16" s="15">
        <f t="shared" si="7"/>
        <v>95580</v>
      </c>
      <c r="M16" s="15">
        <f t="shared" si="4"/>
        <v>95580</v>
      </c>
      <c r="N16" s="23" t="s">
        <v>94</v>
      </c>
      <c r="O16" s="24"/>
    </row>
    <row r="17" spans="1:15" ht="36" customHeight="1" x14ac:dyDescent="0.15">
      <c r="A17" s="12">
        <f t="shared" si="5"/>
        <v>12</v>
      </c>
      <c r="B17" s="20" t="s">
        <v>107</v>
      </c>
      <c r="C17" s="14"/>
      <c r="D17" s="15">
        <f>C17*40000</f>
        <v>0</v>
      </c>
      <c r="E17" s="14"/>
      <c r="F17" s="15"/>
      <c r="G17" s="14">
        <v>300</v>
      </c>
      <c r="H17" s="15">
        <f>G17*120/2</f>
        <v>18000</v>
      </c>
      <c r="I17" s="25"/>
      <c r="J17" s="15">
        <f t="shared" si="6"/>
        <v>0</v>
      </c>
      <c r="K17" s="25"/>
      <c r="L17" s="15">
        <f t="shared" si="7"/>
        <v>0</v>
      </c>
      <c r="M17" s="15">
        <f t="shared" si="4"/>
        <v>18000</v>
      </c>
      <c r="N17" s="23" t="s">
        <v>108</v>
      </c>
      <c r="O17" s="24"/>
    </row>
    <row r="18" spans="1:15" ht="39" customHeight="1" x14ac:dyDescent="0.15">
      <c r="A18" s="12">
        <f t="shared" si="5"/>
        <v>13</v>
      </c>
      <c r="B18" s="20" t="s">
        <v>109</v>
      </c>
      <c r="C18" s="14">
        <v>43</v>
      </c>
      <c r="D18" s="15">
        <f>C18*100000</f>
        <v>4300000</v>
      </c>
      <c r="E18" s="14"/>
      <c r="F18" s="15"/>
      <c r="G18" s="14"/>
      <c r="H18" s="15"/>
      <c r="I18" s="25"/>
      <c r="J18" s="15">
        <f t="shared" si="6"/>
        <v>0</v>
      </c>
      <c r="K18" s="25"/>
      <c r="L18" s="15">
        <f t="shared" si="7"/>
        <v>0</v>
      </c>
      <c r="M18" s="15">
        <f t="shared" si="4"/>
        <v>4300000</v>
      </c>
      <c r="N18" s="17" t="s">
        <v>110</v>
      </c>
      <c r="O18" s="24"/>
    </row>
    <row r="19" spans="1:15" ht="39" customHeight="1" x14ac:dyDescent="0.15">
      <c r="A19" s="12">
        <f t="shared" si="5"/>
        <v>14</v>
      </c>
      <c r="B19" s="20" t="s">
        <v>111</v>
      </c>
      <c r="C19" s="14">
        <v>16</v>
      </c>
      <c r="D19" s="15">
        <f>C19*30000</f>
        <v>480000</v>
      </c>
      <c r="E19" s="14"/>
      <c r="F19" s="15"/>
      <c r="G19" s="14"/>
      <c r="H19" s="15"/>
      <c r="I19" s="25"/>
      <c r="J19" s="15">
        <f t="shared" si="6"/>
        <v>0</v>
      </c>
      <c r="K19" s="25"/>
      <c r="L19" s="15">
        <f t="shared" si="7"/>
        <v>0</v>
      </c>
      <c r="M19" s="15">
        <f t="shared" si="4"/>
        <v>480000</v>
      </c>
      <c r="N19" s="23" t="s">
        <v>112</v>
      </c>
      <c r="O19" s="24"/>
    </row>
    <row r="20" spans="1:15" ht="39" customHeight="1" x14ac:dyDescent="0.15">
      <c r="A20" s="12">
        <f t="shared" si="5"/>
        <v>15</v>
      </c>
      <c r="B20" s="20" t="s">
        <v>113</v>
      </c>
      <c r="C20" s="14"/>
      <c r="D20" s="15"/>
      <c r="E20" s="14"/>
      <c r="F20" s="15"/>
      <c r="G20" s="14"/>
      <c r="H20" s="15"/>
      <c r="I20" s="25"/>
      <c r="J20" s="15">
        <f t="shared" si="6"/>
        <v>0</v>
      </c>
      <c r="K20" s="25">
        <v>3483</v>
      </c>
      <c r="L20" s="15">
        <f t="shared" si="7"/>
        <v>208980</v>
      </c>
      <c r="M20" s="15">
        <f t="shared" si="4"/>
        <v>208980</v>
      </c>
      <c r="N20" s="23" t="s">
        <v>94</v>
      </c>
      <c r="O20" s="24"/>
    </row>
    <row r="21" spans="1:15" ht="39" customHeight="1" x14ac:dyDescent="0.15">
      <c r="A21" s="12">
        <f t="shared" si="5"/>
        <v>16</v>
      </c>
      <c r="B21" s="20" t="s">
        <v>114</v>
      </c>
      <c r="C21" s="14"/>
      <c r="D21" s="15"/>
      <c r="E21" s="14"/>
      <c r="F21" s="15"/>
      <c r="G21" s="14"/>
      <c r="H21" s="15"/>
      <c r="I21" s="25"/>
      <c r="J21" s="15">
        <f t="shared" si="6"/>
        <v>0</v>
      </c>
      <c r="K21" s="25">
        <v>14862</v>
      </c>
      <c r="L21" s="15">
        <v>600000</v>
      </c>
      <c r="M21" s="15">
        <f t="shared" si="4"/>
        <v>600000</v>
      </c>
      <c r="N21" s="23" t="s">
        <v>94</v>
      </c>
      <c r="O21" s="24"/>
    </row>
    <row r="22" spans="1:15" ht="39" customHeight="1" x14ac:dyDescent="0.15">
      <c r="A22" s="12">
        <v>17</v>
      </c>
      <c r="B22" s="29" t="s">
        <v>115</v>
      </c>
      <c r="C22" s="25"/>
      <c r="D22" s="30"/>
      <c r="E22" s="25"/>
      <c r="F22" s="30"/>
      <c r="G22" s="25"/>
      <c r="H22" s="30"/>
      <c r="I22" s="25"/>
      <c r="J22" s="30">
        <f t="shared" si="6"/>
        <v>0</v>
      </c>
      <c r="K22" s="25">
        <v>230</v>
      </c>
      <c r="L22" s="30">
        <f>K22*60</f>
        <v>13800</v>
      </c>
      <c r="M22" s="30">
        <f t="shared" si="4"/>
        <v>13800</v>
      </c>
      <c r="N22" s="31" t="s">
        <v>94</v>
      </c>
      <c r="O22" s="24"/>
    </row>
    <row r="23" spans="1:15" ht="30.95" customHeight="1" x14ac:dyDescent="0.15">
      <c r="A23" s="64" t="s">
        <v>84</v>
      </c>
      <c r="B23" s="65"/>
      <c r="C23" s="25">
        <f t="shared" ref="C23:M23" si="8">SUM(C6:C22)</f>
        <v>549</v>
      </c>
      <c r="D23" s="25">
        <f t="shared" si="8"/>
        <v>31280000</v>
      </c>
      <c r="E23" s="25">
        <f t="shared" si="8"/>
        <v>0</v>
      </c>
      <c r="F23" s="22">
        <f t="shared" si="8"/>
        <v>0</v>
      </c>
      <c r="G23" s="25">
        <f t="shared" si="8"/>
        <v>8356</v>
      </c>
      <c r="H23" s="25">
        <f t="shared" si="8"/>
        <v>501360</v>
      </c>
      <c r="I23" s="25">
        <f t="shared" si="8"/>
        <v>129977</v>
      </c>
      <c r="J23" s="25">
        <f t="shared" si="8"/>
        <v>7798620</v>
      </c>
      <c r="K23" s="25">
        <f t="shared" si="8"/>
        <v>44339</v>
      </c>
      <c r="L23" s="25">
        <f t="shared" si="8"/>
        <v>1845660</v>
      </c>
      <c r="M23" s="25">
        <f t="shared" si="8"/>
        <v>41425640</v>
      </c>
      <c r="N23" s="29"/>
      <c r="O23" s="24"/>
    </row>
    <row r="25" spans="1:15" x14ac:dyDescent="0.15">
      <c r="C25" s="24"/>
      <c r="D25" s="24"/>
    </row>
    <row r="26" spans="1:15" x14ac:dyDescent="0.15">
      <c r="D26" s="24"/>
    </row>
    <row r="30" spans="1:15" x14ac:dyDescent="0.15">
      <c r="D30" s="24"/>
    </row>
  </sheetData>
  <autoFilter ref="A5:O26"/>
  <mergeCells count="13">
    <mergeCell ref="A23:B23"/>
    <mergeCell ref="A4:A5"/>
    <mergeCell ref="B4:B5"/>
    <mergeCell ref="M4:M5"/>
    <mergeCell ref="N4:N5"/>
    <mergeCell ref="A1:B1"/>
    <mergeCell ref="A2:N2"/>
    <mergeCell ref="L3:M3"/>
    <mergeCell ref="C4:D4"/>
    <mergeCell ref="E4:F4"/>
    <mergeCell ref="G4:H4"/>
    <mergeCell ref="I4:J4"/>
    <mergeCell ref="K4:L4"/>
  </mergeCells>
  <phoneticPr fontId="13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23"/>
  <sheetViews>
    <sheetView workbookViewId="0">
      <pane xSplit="2" ySplit="5" topLeftCell="C14" activePane="bottomRight" state="frozen"/>
      <selection pane="topRight"/>
      <selection pane="bottomLeft"/>
      <selection pane="bottomRight" activeCell="M23" sqref="M23"/>
    </sheetView>
  </sheetViews>
  <sheetFormatPr defaultColWidth="8" defaultRowHeight="16.5" x14ac:dyDescent="0.15"/>
  <cols>
    <col min="1" max="1" width="5.25" style="10" customWidth="1"/>
    <col min="2" max="2" width="21" style="11" customWidth="1"/>
    <col min="3" max="3" width="7" style="9" customWidth="1"/>
    <col min="4" max="4" width="13.25" style="9" customWidth="1"/>
    <col min="5" max="5" width="8.25" style="9" customWidth="1"/>
    <col min="6" max="6" width="9.5" style="9" customWidth="1"/>
    <col min="7" max="7" width="8" style="9"/>
    <col min="8" max="8" width="10.625" style="9" customWidth="1"/>
    <col min="9" max="9" width="8" style="9"/>
    <col min="10" max="10" width="11.375" style="9" customWidth="1"/>
    <col min="11" max="11" width="8.75" style="24"/>
    <col min="12" max="12" width="11.25" style="9" customWidth="1"/>
    <col min="13" max="13" width="12.125" style="9" customWidth="1"/>
    <col min="14" max="14" width="16.375" style="11" customWidth="1"/>
    <col min="15" max="15" width="11.75" style="9" customWidth="1"/>
    <col min="16" max="16" width="9.625" style="9"/>
    <col min="17" max="16384" width="8" style="9"/>
  </cols>
  <sheetData>
    <row r="1" spans="1:16" x14ac:dyDescent="0.15">
      <c r="A1" s="56" t="s">
        <v>116</v>
      </c>
      <c r="B1" s="56"/>
    </row>
    <row r="2" spans="1:16" ht="30.95" customHeight="1" x14ac:dyDescent="0.15">
      <c r="A2" s="57" t="s">
        <v>117</v>
      </c>
      <c r="B2" s="58"/>
      <c r="C2" s="57"/>
      <c r="D2" s="57"/>
      <c r="E2" s="57"/>
      <c r="F2" s="57"/>
      <c r="G2" s="57"/>
      <c r="H2" s="57"/>
      <c r="I2" s="57"/>
      <c r="J2" s="57"/>
      <c r="K2" s="59"/>
      <c r="L2" s="57"/>
      <c r="M2" s="57"/>
      <c r="N2" s="57"/>
    </row>
    <row r="3" spans="1:16" ht="18.95" customHeight="1" x14ac:dyDescent="0.15">
      <c r="A3" s="9"/>
      <c r="B3" s="9"/>
      <c r="F3" s="18" t="s">
        <v>76</v>
      </c>
      <c r="J3" s="18"/>
      <c r="K3" s="4"/>
      <c r="L3" s="60" t="s">
        <v>77</v>
      </c>
      <c r="M3" s="61"/>
    </row>
    <row r="4" spans="1:16" ht="36" customHeight="1" x14ac:dyDescent="0.15">
      <c r="A4" s="66" t="s">
        <v>2</v>
      </c>
      <c r="B4" s="62" t="s">
        <v>78</v>
      </c>
      <c r="C4" s="62" t="s">
        <v>79</v>
      </c>
      <c r="D4" s="62"/>
      <c r="E4" s="62" t="s">
        <v>80</v>
      </c>
      <c r="F4" s="62"/>
      <c r="G4" s="62" t="s">
        <v>81</v>
      </c>
      <c r="H4" s="62"/>
      <c r="I4" s="62" t="s">
        <v>82</v>
      </c>
      <c r="J4" s="62"/>
      <c r="K4" s="63" t="s">
        <v>83</v>
      </c>
      <c r="L4" s="62"/>
      <c r="M4" s="62" t="s">
        <v>84</v>
      </c>
      <c r="N4" s="67" t="s">
        <v>85</v>
      </c>
    </row>
    <row r="5" spans="1:16" s="10" customFormat="1" ht="33.950000000000003" customHeight="1" x14ac:dyDescent="0.15">
      <c r="A5" s="66"/>
      <c r="B5" s="62"/>
      <c r="C5" s="19" t="s">
        <v>86</v>
      </c>
      <c r="D5" s="19" t="s">
        <v>87</v>
      </c>
      <c r="E5" s="13" t="s">
        <v>88</v>
      </c>
      <c r="F5" s="13" t="s">
        <v>87</v>
      </c>
      <c r="G5" s="13" t="s">
        <v>88</v>
      </c>
      <c r="H5" s="13" t="s">
        <v>87</v>
      </c>
      <c r="I5" s="13" t="s">
        <v>88</v>
      </c>
      <c r="J5" s="13" t="s">
        <v>87</v>
      </c>
      <c r="K5" s="26" t="s">
        <v>88</v>
      </c>
      <c r="L5" s="13" t="s">
        <v>87</v>
      </c>
      <c r="M5" s="67"/>
      <c r="N5" s="67"/>
    </row>
    <row r="6" spans="1:16" ht="33" x14ac:dyDescent="0.15">
      <c r="A6" s="12">
        <v>1</v>
      </c>
      <c r="B6" s="20" t="str">
        <f>'[1]企业申请明细-附表1'!B6</f>
        <v>大连集发环渤海集装箱运输有限公司</v>
      </c>
      <c r="C6" s="14"/>
      <c r="D6" s="15">
        <f>C6*40000</f>
        <v>0</v>
      </c>
      <c r="E6" s="14"/>
      <c r="F6" s="15"/>
      <c r="G6" s="14"/>
      <c r="H6" s="15">
        <f>G6*120/2</f>
        <v>0</v>
      </c>
      <c r="I6" s="14"/>
      <c r="J6" s="15">
        <f>I6*60</f>
        <v>0</v>
      </c>
      <c r="K6" s="25"/>
      <c r="L6" s="15">
        <f>K6*60</f>
        <v>0</v>
      </c>
      <c r="M6" s="15">
        <f t="shared" ref="M6:M22" si="0">D6+F6+H6+J6+L6</f>
        <v>0</v>
      </c>
      <c r="N6" s="23"/>
      <c r="O6" s="24"/>
    </row>
    <row r="7" spans="1:16" ht="20.100000000000001" customHeight="1" x14ac:dyDescent="0.15">
      <c r="A7" s="21">
        <f t="shared" ref="A7:A22" si="1">A6+1</f>
        <v>2</v>
      </c>
      <c r="B7" s="20" t="str">
        <f>'[1]企业申请明细-附表1'!B7</f>
        <v>秦皇岛秦仁海运有限公司</v>
      </c>
      <c r="C7" s="14"/>
      <c r="D7" s="15">
        <f>C7*100000</f>
        <v>0</v>
      </c>
      <c r="E7" s="14"/>
      <c r="F7" s="15"/>
      <c r="G7" s="14"/>
      <c r="H7" s="15"/>
      <c r="I7" s="14"/>
      <c r="J7" s="15">
        <f>I7*60</f>
        <v>0</v>
      </c>
      <c r="K7" s="25"/>
      <c r="L7" s="15">
        <f>K7*60</f>
        <v>0</v>
      </c>
      <c r="M7" s="15">
        <f t="shared" si="0"/>
        <v>0</v>
      </c>
      <c r="N7" s="23"/>
      <c r="O7" s="24"/>
    </row>
    <row r="8" spans="1:16" ht="71.25" x14ac:dyDescent="0.15">
      <c r="A8" s="12">
        <f t="shared" si="1"/>
        <v>3</v>
      </c>
      <c r="B8" s="20" t="str">
        <f>'[1]企业申请明细-附表1'!B8</f>
        <v>秦皇岛瑞浩物流有限公司</v>
      </c>
      <c r="C8" s="14"/>
      <c r="D8" s="15">
        <f>C8*100000</f>
        <v>0</v>
      </c>
      <c r="E8" s="14"/>
      <c r="F8" s="15"/>
      <c r="G8" s="14"/>
      <c r="H8" s="15"/>
      <c r="I8" s="14"/>
      <c r="J8" s="15">
        <f>I8*60</f>
        <v>0</v>
      </c>
      <c r="K8" s="25">
        <v>52</v>
      </c>
      <c r="L8" s="15">
        <f>K8*60</f>
        <v>3120</v>
      </c>
      <c r="M8" s="15">
        <f t="shared" si="0"/>
        <v>3120</v>
      </c>
      <c r="N8" s="23" t="s">
        <v>118</v>
      </c>
      <c r="O8" s="24"/>
    </row>
    <row r="9" spans="1:16" ht="71.25" x14ac:dyDescent="0.15">
      <c r="A9" s="12">
        <f t="shared" si="1"/>
        <v>4</v>
      </c>
      <c r="B9" s="20" t="str">
        <f>'[1]企业申请明细-附表1'!B9</f>
        <v>秦皇岛港新港湾集装箱码头有限公司</v>
      </c>
      <c r="C9" s="14"/>
      <c r="D9" s="15">
        <f>C9*100000</f>
        <v>0</v>
      </c>
      <c r="E9" s="14"/>
      <c r="F9" s="15"/>
      <c r="G9" s="14"/>
      <c r="H9" s="15"/>
      <c r="I9" s="14"/>
      <c r="J9" s="15"/>
      <c r="K9" s="25">
        <v>7498</v>
      </c>
      <c r="L9" s="15"/>
      <c r="M9" s="15">
        <f t="shared" si="0"/>
        <v>0</v>
      </c>
      <c r="N9" s="23" t="s">
        <v>119</v>
      </c>
      <c r="O9" s="27"/>
    </row>
    <row r="10" spans="1:16" ht="42.75" x14ac:dyDescent="0.15">
      <c r="A10" s="12">
        <f t="shared" si="1"/>
        <v>5</v>
      </c>
      <c r="B10" s="20" t="str">
        <f>'[1]企业申请明细-附表1'!B10</f>
        <v>秦皇岛中远海运集装箱船务代理有限公司</v>
      </c>
      <c r="C10" s="14"/>
      <c r="D10" s="15">
        <f>C10*100000</f>
        <v>0</v>
      </c>
      <c r="E10" s="14"/>
      <c r="F10" s="15">
        <f>E10*120</f>
        <v>0</v>
      </c>
      <c r="G10" s="14"/>
      <c r="H10" s="15"/>
      <c r="I10" s="14">
        <f>[2]审定明细!$H$25</f>
        <v>177</v>
      </c>
      <c r="J10" s="15">
        <f>I10*60</f>
        <v>10620</v>
      </c>
      <c r="K10" s="25"/>
      <c r="L10" s="15">
        <f t="shared" ref="L10:L20" si="2">K10*60</f>
        <v>0</v>
      </c>
      <c r="M10" s="15">
        <f t="shared" si="0"/>
        <v>10620</v>
      </c>
      <c r="N10" s="17" t="s">
        <v>120</v>
      </c>
      <c r="O10" s="24"/>
    </row>
    <row r="11" spans="1:16" ht="85.5" x14ac:dyDescent="0.15">
      <c r="A11" s="12">
        <f t="shared" si="1"/>
        <v>6</v>
      </c>
      <c r="B11" s="20" t="str">
        <f>'[1]企业申请明细-附表1'!B11</f>
        <v>秦皇岛中远海运船务代理有限公司</v>
      </c>
      <c r="C11" s="14"/>
      <c r="D11" s="15">
        <f>C11*100000</f>
        <v>0</v>
      </c>
      <c r="E11" s="14"/>
      <c r="F11" s="15"/>
      <c r="G11" s="14"/>
      <c r="H11" s="15">
        <f>G11*120/2</f>
        <v>0</v>
      </c>
      <c r="I11" s="14">
        <f>[3]审定明细!$H$25</f>
        <v>1513</v>
      </c>
      <c r="J11" s="15">
        <f>I11*60</f>
        <v>90780</v>
      </c>
      <c r="K11" s="25"/>
      <c r="L11" s="15">
        <f t="shared" si="2"/>
        <v>0</v>
      </c>
      <c r="M11" s="15">
        <f t="shared" si="0"/>
        <v>90780</v>
      </c>
      <c r="N11" s="23" t="s">
        <v>121</v>
      </c>
      <c r="O11" s="24"/>
    </row>
    <row r="12" spans="1:16" ht="42.75" x14ac:dyDescent="0.15">
      <c r="A12" s="12">
        <f t="shared" si="1"/>
        <v>7</v>
      </c>
      <c r="B12" s="20" t="str">
        <f>'[1]企业申请明细-附表1'!B12</f>
        <v>泉州安通物流有限公司</v>
      </c>
      <c r="C12" s="14"/>
      <c r="D12" s="15"/>
      <c r="E12" s="14"/>
      <c r="F12" s="15"/>
      <c r="G12" s="14"/>
      <c r="H12" s="15"/>
      <c r="I12" s="14">
        <f>[4]审定明细!$H$23</f>
        <v>1185</v>
      </c>
      <c r="J12" s="15">
        <f>I12*60</f>
        <v>71100</v>
      </c>
      <c r="K12" s="25"/>
      <c r="L12" s="15">
        <f t="shared" si="2"/>
        <v>0</v>
      </c>
      <c r="M12" s="15">
        <f t="shared" si="0"/>
        <v>71100</v>
      </c>
      <c r="N12" s="17" t="s">
        <v>120</v>
      </c>
      <c r="O12" s="24"/>
    </row>
    <row r="13" spans="1:16" ht="33" x14ac:dyDescent="0.15">
      <c r="A13" s="12">
        <f t="shared" si="1"/>
        <v>8</v>
      </c>
      <c r="B13" s="20" t="str">
        <f>'[1]企业申请明细-附表1'!B13</f>
        <v>山东港口航运集团烟台集装箱海运有限公司</v>
      </c>
      <c r="C13" s="14"/>
      <c r="D13" s="15">
        <f>13*60000+60000</f>
        <v>840000</v>
      </c>
      <c r="E13" s="14"/>
      <c r="F13" s="15"/>
      <c r="G13" s="14"/>
      <c r="H13" s="15"/>
      <c r="I13" s="14"/>
      <c r="J13" s="15">
        <f>I13*60</f>
        <v>0</v>
      </c>
      <c r="K13" s="25"/>
      <c r="L13" s="15">
        <f t="shared" si="2"/>
        <v>0</v>
      </c>
      <c r="M13" s="15">
        <f t="shared" si="0"/>
        <v>840000</v>
      </c>
      <c r="N13" s="23"/>
      <c r="O13" s="24"/>
    </row>
    <row r="14" spans="1:16" ht="42.75" x14ac:dyDescent="0.15">
      <c r="A14" s="12">
        <f t="shared" si="1"/>
        <v>9</v>
      </c>
      <c r="B14" s="20" t="str">
        <f>'[1]企业申请明细-附表1'!B14</f>
        <v>上海中谷物流股份有限公司</v>
      </c>
      <c r="C14" s="14"/>
      <c r="D14" s="15">
        <f>C14*30000</f>
        <v>0</v>
      </c>
      <c r="E14" s="14"/>
      <c r="F14" s="15"/>
      <c r="G14" s="14"/>
      <c r="H14" s="15"/>
      <c r="I14" s="14">
        <f>[5]审定明细!$H$25</f>
        <v>206</v>
      </c>
      <c r="J14" s="15">
        <f>I14*60</f>
        <v>12360</v>
      </c>
      <c r="K14" s="25"/>
      <c r="L14" s="15">
        <f t="shared" si="2"/>
        <v>0</v>
      </c>
      <c r="M14" s="15">
        <f t="shared" si="0"/>
        <v>12360</v>
      </c>
      <c r="N14" s="17" t="s">
        <v>120</v>
      </c>
      <c r="O14" s="24"/>
      <c r="P14" s="24"/>
    </row>
    <row r="15" spans="1:16" ht="20.100000000000001" customHeight="1" x14ac:dyDescent="0.15">
      <c r="A15" s="12">
        <f t="shared" si="1"/>
        <v>10</v>
      </c>
      <c r="B15" s="20" t="str">
        <f>'[1]企业申请明细-附表1'!B15</f>
        <v>唐山港合德海运有限公司</v>
      </c>
      <c r="C15" s="14"/>
      <c r="D15" s="15"/>
      <c r="E15" s="14"/>
      <c r="F15" s="15"/>
      <c r="G15" s="14"/>
      <c r="H15" s="15"/>
      <c r="I15" s="14"/>
      <c r="J15" s="15"/>
      <c r="K15" s="25"/>
      <c r="L15" s="15">
        <f t="shared" si="2"/>
        <v>0</v>
      </c>
      <c r="M15" s="15">
        <f t="shared" si="0"/>
        <v>0</v>
      </c>
      <c r="N15" s="23"/>
      <c r="O15" s="24"/>
    </row>
    <row r="16" spans="1:16" ht="20.100000000000001" customHeight="1" x14ac:dyDescent="0.15">
      <c r="A16" s="12">
        <f t="shared" si="1"/>
        <v>11</v>
      </c>
      <c r="B16" s="20" t="str">
        <f>'[1]企业申请明细-附表1'!B16</f>
        <v>唐山冀强货运有限公司</v>
      </c>
      <c r="C16" s="14"/>
      <c r="D16" s="15"/>
      <c r="E16" s="14"/>
      <c r="F16" s="15"/>
      <c r="G16" s="14"/>
      <c r="H16" s="15"/>
      <c r="I16" s="14"/>
      <c r="J16" s="15"/>
      <c r="K16" s="25"/>
      <c r="L16" s="15">
        <f t="shared" si="2"/>
        <v>0</v>
      </c>
      <c r="M16" s="15">
        <f t="shared" si="0"/>
        <v>0</v>
      </c>
      <c r="N16" s="23"/>
      <c r="O16" s="24"/>
    </row>
    <row r="17" spans="1:15" ht="20.100000000000001" customHeight="1" x14ac:dyDescent="0.15">
      <c r="A17" s="12">
        <f t="shared" si="1"/>
        <v>12</v>
      </c>
      <c r="B17" s="20" t="str">
        <f>'[1]企业申请明细-附表1'!B17</f>
        <v>天津凯邦远商贸股份有限公司</v>
      </c>
      <c r="C17" s="14"/>
      <c r="D17" s="15">
        <f>C17*40000</f>
        <v>0</v>
      </c>
      <c r="E17" s="14"/>
      <c r="F17" s="15"/>
      <c r="G17" s="14"/>
      <c r="H17" s="15"/>
      <c r="I17" s="14"/>
      <c r="J17" s="15"/>
      <c r="K17" s="25"/>
      <c r="L17" s="15">
        <f t="shared" si="2"/>
        <v>0</v>
      </c>
      <c r="M17" s="15">
        <f t="shared" si="0"/>
        <v>0</v>
      </c>
      <c r="N17" s="23"/>
      <c r="O17" s="24"/>
    </row>
    <row r="18" spans="1:15" ht="20.100000000000001" customHeight="1" x14ac:dyDescent="0.15">
      <c r="A18" s="12">
        <f t="shared" si="1"/>
        <v>13</v>
      </c>
      <c r="B18" s="20" t="str">
        <f>'[1]企业申请明细-附表1'!B18</f>
        <v>上海新海丰集装箱运输有限公司秦皇岛分公司</v>
      </c>
      <c r="C18" s="14"/>
      <c r="D18" s="15">
        <f>C18*30000</f>
        <v>0</v>
      </c>
      <c r="E18" s="14"/>
      <c r="F18" s="15"/>
      <c r="G18" s="14"/>
      <c r="H18" s="15"/>
      <c r="I18" s="14"/>
      <c r="J18" s="15">
        <f>I18*60</f>
        <v>0</v>
      </c>
      <c r="K18" s="25"/>
      <c r="L18" s="15">
        <f t="shared" si="2"/>
        <v>0</v>
      </c>
      <c r="M18" s="15">
        <f t="shared" si="0"/>
        <v>0</v>
      </c>
      <c r="N18" s="23"/>
      <c r="O18" s="24"/>
    </row>
    <row r="19" spans="1:15" ht="20.100000000000001" customHeight="1" x14ac:dyDescent="0.15">
      <c r="A19" s="12">
        <f t="shared" si="1"/>
        <v>14</v>
      </c>
      <c r="B19" s="20" t="str">
        <f>'[1]企业申请明细-附表1'!B19</f>
        <v>中国天津外轮代理有限公司</v>
      </c>
      <c r="C19" s="14"/>
      <c r="D19" s="15"/>
      <c r="E19" s="14"/>
      <c r="F19" s="15"/>
      <c r="G19" s="14"/>
      <c r="H19" s="15"/>
      <c r="I19" s="14"/>
      <c r="J19" s="15"/>
      <c r="K19" s="25"/>
      <c r="L19" s="15">
        <f t="shared" si="2"/>
        <v>0</v>
      </c>
      <c r="M19" s="15">
        <f t="shared" si="0"/>
        <v>0</v>
      </c>
      <c r="N19" s="23"/>
      <c r="O19" s="24"/>
    </row>
    <row r="20" spans="1:15" ht="42.75" x14ac:dyDescent="0.15">
      <c r="A20" s="12">
        <f t="shared" si="1"/>
        <v>15</v>
      </c>
      <c r="B20" s="20" t="str">
        <f>'[1]企业申请明细-附表1'!B20</f>
        <v>秦皇岛朗硕物流有限公司</v>
      </c>
      <c r="C20" s="14"/>
      <c r="D20" s="15"/>
      <c r="E20" s="14"/>
      <c r="F20" s="15"/>
      <c r="G20" s="14"/>
      <c r="H20" s="15"/>
      <c r="I20" s="14"/>
      <c r="J20" s="15"/>
      <c r="K20" s="25">
        <v>9</v>
      </c>
      <c r="L20" s="15">
        <f t="shared" si="2"/>
        <v>540</v>
      </c>
      <c r="M20" s="15">
        <f t="shared" si="0"/>
        <v>540</v>
      </c>
      <c r="N20" s="17" t="s">
        <v>122</v>
      </c>
      <c r="O20" s="24"/>
    </row>
    <row r="21" spans="1:15" ht="33" x14ac:dyDescent="0.15">
      <c r="A21" s="12">
        <f t="shared" si="1"/>
        <v>16</v>
      </c>
      <c r="B21" s="20" t="str">
        <f>'[1]企业申请明细-附表1'!B21</f>
        <v>秦皇岛骊骅淀粉股份有限公司</v>
      </c>
      <c r="C21" s="14"/>
      <c r="D21" s="15"/>
      <c r="E21" s="14"/>
      <c r="F21" s="15"/>
      <c r="G21" s="14"/>
      <c r="H21" s="15"/>
      <c r="I21" s="14"/>
      <c r="J21" s="15"/>
      <c r="K21" s="25"/>
      <c r="L21" s="15"/>
      <c r="M21" s="15">
        <f t="shared" si="0"/>
        <v>0</v>
      </c>
      <c r="N21" s="23"/>
      <c r="O21" s="24"/>
    </row>
    <row r="22" spans="1:15" ht="33" x14ac:dyDescent="0.15">
      <c r="A22" s="12">
        <f t="shared" si="1"/>
        <v>17</v>
      </c>
      <c r="B22" s="20" t="str">
        <f>'[1]企业申请明细-附表1'!B22</f>
        <v>秦皇岛市渤海船务工程有限公司</v>
      </c>
      <c r="C22" s="14"/>
      <c r="D22" s="15"/>
      <c r="E22" s="14"/>
      <c r="F22" s="15"/>
      <c r="G22" s="14"/>
      <c r="H22" s="15"/>
      <c r="I22" s="14"/>
      <c r="J22" s="15"/>
      <c r="K22" s="25"/>
      <c r="L22" s="15"/>
      <c r="M22" s="15">
        <f t="shared" si="0"/>
        <v>0</v>
      </c>
      <c r="N22" s="23"/>
      <c r="O22" s="24"/>
    </row>
    <row r="23" spans="1:15" x14ac:dyDescent="0.15">
      <c r="A23" s="68" t="s">
        <v>84</v>
      </c>
      <c r="B23" s="67"/>
      <c r="C23" s="25">
        <f t="shared" ref="C23:M23" si="3">SUM(C6:C22)</f>
        <v>0</v>
      </c>
      <c r="D23" s="22">
        <f t="shared" si="3"/>
        <v>840000</v>
      </c>
      <c r="E23" s="25">
        <f t="shared" si="3"/>
        <v>0</v>
      </c>
      <c r="F23" s="22">
        <f t="shared" si="3"/>
        <v>0</v>
      </c>
      <c r="G23" s="25">
        <f t="shared" si="3"/>
        <v>0</v>
      </c>
      <c r="H23" s="25">
        <f t="shared" si="3"/>
        <v>0</v>
      </c>
      <c r="I23" s="25">
        <f t="shared" si="3"/>
        <v>3081</v>
      </c>
      <c r="J23" s="25">
        <f t="shared" si="3"/>
        <v>184860</v>
      </c>
      <c r="K23" s="25">
        <f t="shared" si="3"/>
        <v>7559</v>
      </c>
      <c r="L23" s="25">
        <f t="shared" si="3"/>
        <v>3660</v>
      </c>
      <c r="M23" s="22">
        <f t="shared" si="3"/>
        <v>1028520</v>
      </c>
      <c r="N23" s="20"/>
      <c r="O23" s="24"/>
    </row>
  </sheetData>
  <mergeCells count="13">
    <mergeCell ref="A23:B23"/>
    <mergeCell ref="A4:A5"/>
    <mergeCell ref="B4:B5"/>
    <mergeCell ref="M4:M5"/>
    <mergeCell ref="N4:N5"/>
    <mergeCell ref="A1:B1"/>
    <mergeCell ref="A2:N2"/>
    <mergeCell ref="L3:M3"/>
    <mergeCell ref="C4:D4"/>
    <mergeCell ref="E4:F4"/>
    <mergeCell ref="G4:H4"/>
    <mergeCell ref="I4:J4"/>
    <mergeCell ref="K4:L4"/>
  </mergeCells>
  <phoneticPr fontId="13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3"/>
  <sheetViews>
    <sheetView tabSelected="1" workbookViewId="0">
      <pane xSplit="2" ySplit="5" topLeftCell="C17" activePane="bottomRight" state="frozen"/>
      <selection pane="topRight"/>
      <selection pane="bottomLeft"/>
      <selection pane="bottomRight" activeCell="A20" sqref="A20:XFD20"/>
    </sheetView>
  </sheetViews>
  <sheetFormatPr defaultColWidth="8" defaultRowHeight="16.5" x14ac:dyDescent="0.15"/>
  <cols>
    <col min="1" max="1" width="5.25" style="10" customWidth="1"/>
    <col min="2" max="2" width="21" style="11" customWidth="1"/>
    <col min="3" max="3" width="7" style="9" customWidth="1"/>
    <col min="4" max="4" width="13.25" style="9" customWidth="1"/>
    <col min="5" max="5" width="8.25" style="9" customWidth="1"/>
    <col min="6" max="6" width="9.5" style="9" customWidth="1"/>
    <col min="7" max="7" width="8.375" style="9"/>
    <col min="8" max="8" width="10.625" style="9" customWidth="1"/>
    <col min="9" max="9" width="9.625" style="9"/>
    <col min="10" max="10" width="11.375" style="9" customWidth="1"/>
    <col min="11" max="11" width="9.25" style="9"/>
    <col min="12" max="12" width="11.25" style="9" customWidth="1"/>
    <col min="13" max="13" width="12.125" style="9" customWidth="1"/>
    <col min="14" max="14" width="16.375" style="11" customWidth="1"/>
    <col min="15" max="15" width="11.75" style="9" customWidth="1"/>
    <col min="16" max="16384" width="8" style="9"/>
  </cols>
  <sheetData>
    <row r="1" spans="1:15" x14ac:dyDescent="0.15">
      <c r="A1" s="56" t="s">
        <v>123</v>
      </c>
      <c r="B1" s="56"/>
    </row>
    <row r="2" spans="1:15" ht="30.95" customHeight="1" x14ac:dyDescent="0.15">
      <c r="A2" s="57" t="s">
        <v>124</v>
      </c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ht="18.95" customHeight="1" x14ac:dyDescent="0.15">
      <c r="A3" s="9"/>
      <c r="B3" s="9"/>
      <c r="F3" s="18" t="s">
        <v>76</v>
      </c>
      <c r="J3" s="18"/>
      <c r="K3" s="18"/>
      <c r="L3" s="60" t="s">
        <v>77</v>
      </c>
      <c r="M3" s="61"/>
    </row>
    <row r="4" spans="1:15" ht="36" customHeight="1" x14ac:dyDescent="0.15">
      <c r="A4" s="66" t="s">
        <v>2</v>
      </c>
      <c r="B4" s="62" t="s">
        <v>78</v>
      </c>
      <c r="C4" s="62" t="s">
        <v>79</v>
      </c>
      <c r="D4" s="62"/>
      <c r="E4" s="62" t="s">
        <v>80</v>
      </c>
      <c r="F4" s="62"/>
      <c r="G4" s="62" t="s">
        <v>81</v>
      </c>
      <c r="H4" s="62"/>
      <c r="I4" s="62" t="s">
        <v>82</v>
      </c>
      <c r="J4" s="62"/>
      <c r="K4" s="62" t="s">
        <v>83</v>
      </c>
      <c r="L4" s="62"/>
      <c r="M4" s="62" t="s">
        <v>84</v>
      </c>
      <c r="N4" s="67" t="s">
        <v>85</v>
      </c>
    </row>
    <row r="5" spans="1:15" s="10" customFormat="1" ht="33.950000000000003" customHeight="1" x14ac:dyDescent="0.15">
      <c r="A5" s="66"/>
      <c r="B5" s="62"/>
      <c r="C5" s="19" t="s">
        <v>86</v>
      </c>
      <c r="D5" s="19" t="s">
        <v>87</v>
      </c>
      <c r="E5" s="13" t="s">
        <v>88</v>
      </c>
      <c r="F5" s="13" t="s">
        <v>87</v>
      </c>
      <c r="G5" s="13" t="s">
        <v>88</v>
      </c>
      <c r="H5" s="13" t="s">
        <v>87</v>
      </c>
      <c r="I5" s="13" t="s">
        <v>88</v>
      </c>
      <c r="J5" s="13" t="s">
        <v>87</v>
      </c>
      <c r="K5" s="13" t="s">
        <v>88</v>
      </c>
      <c r="L5" s="13" t="s">
        <v>87</v>
      </c>
      <c r="M5" s="67"/>
      <c r="N5" s="67"/>
    </row>
    <row r="6" spans="1:15" ht="45" customHeight="1" x14ac:dyDescent="0.15">
      <c r="A6" s="12">
        <v>1</v>
      </c>
      <c r="B6" s="20" t="str">
        <f>'[1]企业申请明细-附表1'!B6</f>
        <v>大连集发环渤海集装箱运输有限公司</v>
      </c>
      <c r="C6" s="16">
        <f>'[1]企业申请明细-附表1'!C6-'审减明细-附表2'!C6</f>
        <v>89</v>
      </c>
      <c r="D6" s="16">
        <f>'[1]企业申请明细-附表1'!D6-'审减明细-附表2'!D6</f>
        <v>3560000</v>
      </c>
      <c r="E6" s="16">
        <f>'[1]企业申请明细-附表1'!E6-'审减明细-附表2'!E6</f>
        <v>0</v>
      </c>
      <c r="F6" s="16">
        <f>'[1]企业申请明细-附表1'!F6-'审减明细-附表2'!F6</f>
        <v>0</v>
      </c>
      <c r="G6" s="16">
        <f>'[1]企业申请明细-附表1'!G6-'审减明细-附表2'!G6</f>
        <v>0</v>
      </c>
      <c r="H6" s="16">
        <f>'[1]企业申请明细-附表1'!H6-'审减明细-附表2'!H6</f>
        <v>0</v>
      </c>
      <c r="I6" s="16">
        <f>'[1]企业申请明细-附表1'!I6-'审减明细-附表2'!I6</f>
        <v>2723</v>
      </c>
      <c r="J6" s="16">
        <f>'[1]企业申请明细-附表1'!J6-'审减明细-附表2'!J6</f>
        <v>163380</v>
      </c>
      <c r="K6" s="16">
        <f>'[1]企业申请明细-附表1'!K6-'审减明细-附表2'!K6</f>
        <v>0</v>
      </c>
      <c r="L6" s="16">
        <f>'[1]企业申请明细-附表1'!L6-'审减明细-附表2'!L6</f>
        <v>0</v>
      </c>
      <c r="M6" s="16">
        <f t="shared" ref="M6:M22" si="0">D6+F6+H6+J6+L6</f>
        <v>3723380</v>
      </c>
      <c r="N6" s="23"/>
      <c r="O6" s="24"/>
    </row>
    <row r="7" spans="1:15" ht="45" customHeight="1" x14ac:dyDescent="0.15">
      <c r="A7" s="21">
        <f t="shared" ref="A7:A22" si="1">A6+1</f>
        <v>2</v>
      </c>
      <c r="B7" s="20" t="str">
        <f>'[1]企业申请明细-附表1'!B7</f>
        <v>秦皇岛秦仁海运有限公司</v>
      </c>
      <c r="C7" s="16">
        <f>'[1]企业申请明细-附表1'!C7-'审减明细-附表2'!C7</f>
        <v>102</v>
      </c>
      <c r="D7" s="16">
        <f>'[1]企业申请明细-附表1'!D7-'审减明细-附表2'!D7</f>
        <v>10200000</v>
      </c>
      <c r="E7" s="16">
        <f>'[1]企业申请明细-附表1'!E7-'审减明细-附表2'!E7</f>
        <v>0</v>
      </c>
      <c r="F7" s="16">
        <f>'[1]企业申请明细-附表1'!F7-'审减明细-附表2'!F7</f>
        <v>0</v>
      </c>
      <c r="G7" s="16">
        <f>'[1]企业申请明细-附表1'!G7-'审减明细-附表2'!G7</f>
        <v>3878</v>
      </c>
      <c r="H7" s="16">
        <f>'[1]企业申请明细-附表1'!H7-'审减明细-附表2'!H7</f>
        <v>232680</v>
      </c>
      <c r="I7" s="16">
        <f>'[1]企业申请明细-附表1'!I7-'审减明细-附表2'!I7</f>
        <v>0</v>
      </c>
      <c r="J7" s="16">
        <f>'[1]企业申请明细-附表1'!J7-'审减明细-附表2'!J7</f>
        <v>0</v>
      </c>
      <c r="K7" s="16">
        <f>'[1]企业申请明细-附表1'!K7-'审减明细-附表2'!K7</f>
        <v>0</v>
      </c>
      <c r="L7" s="16">
        <f>'[1]企业申请明细-附表1'!L7-'审减明细-附表2'!L7</f>
        <v>0</v>
      </c>
      <c r="M7" s="16">
        <f t="shared" si="0"/>
        <v>10432680</v>
      </c>
      <c r="N7" s="23"/>
      <c r="O7" s="24"/>
    </row>
    <row r="8" spans="1:15" ht="45" customHeight="1" x14ac:dyDescent="0.15">
      <c r="A8" s="12">
        <f t="shared" si="1"/>
        <v>3</v>
      </c>
      <c r="B8" s="20" t="str">
        <f>'[1]企业申请明细-附表1'!B8</f>
        <v>秦皇岛瑞浩物流有限公司</v>
      </c>
      <c r="C8" s="16">
        <f>'[1]企业申请明细-附表1'!C8-'审减明细-附表2'!C8</f>
        <v>0</v>
      </c>
      <c r="D8" s="16">
        <f>'[1]企业申请明细-附表1'!D8-'审减明细-附表2'!D8</f>
        <v>0</v>
      </c>
      <c r="E8" s="16">
        <f>'[1]企业申请明细-附表1'!E8-'审减明细-附表2'!E8</f>
        <v>0</v>
      </c>
      <c r="F8" s="16">
        <f>'[1]企业申请明细-附表1'!F8-'审减明细-附表2'!F8</f>
        <v>0</v>
      </c>
      <c r="G8" s="16">
        <f>'[1]企业申请明细-附表1'!G8-'审减明细-附表2'!G8</f>
        <v>0</v>
      </c>
      <c r="H8" s="16">
        <f>'[1]企业申请明细-附表1'!H8-'审减明细-附表2'!H8</f>
        <v>0</v>
      </c>
      <c r="I8" s="16">
        <f>'[1]企业申请明细-附表1'!I8-'审减明细-附表2'!I8</f>
        <v>0</v>
      </c>
      <c r="J8" s="16">
        <f>'[1]企业申请明细-附表1'!J8-'审减明细-附表2'!J8</f>
        <v>0</v>
      </c>
      <c r="K8" s="16">
        <f>'[1]企业申请明细-附表1'!K8-'审减明细-附表2'!K8</f>
        <v>5403</v>
      </c>
      <c r="L8" s="16">
        <f>'[1]企业申请明细-附表1'!L8-'审减明细-附表2'!L8</f>
        <v>324180</v>
      </c>
      <c r="M8" s="16">
        <f t="shared" si="0"/>
        <v>324180</v>
      </c>
      <c r="N8" s="23"/>
      <c r="O8" s="24"/>
    </row>
    <row r="9" spans="1:15" ht="45" customHeight="1" x14ac:dyDescent="0.15">
      <c r="A9" s="12">
        <f t="shared" si="1"/>
        <v>4</v>
      </c>
      <c r="B9" s="20" t="str">
        <f>'[1]企业申请明细-附表1'!B9</f>
        <v>秦皇岛港新港湾集装箱码头有限公司</v>
      </c>
      <c r="C9" s="16">
        <f>'[1]企业申请明细-附表1'!C9-'审减明细-附表2'!C9</f>
        <v>0</v>
      </c>
      <c r="D9" s="16">
        <f>'[1]企业申请明细-附表1'!D9-'审减明细-附表2'!D9</f>
        <v>0</v>
      </c>
      <c r="E9" s="16">
        <f>'[1]企业申请明细-附表1'!E9-'审减明细-附表2'!E9</f>
        <v>0</v>
      </c>
      <c r="F9" s="16">
        <f>'[1]企业申请明细-附表1'!F9-'审减明细-附表2'!F9</f>
        <v>0</v>
      </c>
      <c r="G9" s="16">
        <f>'[1]企业申请明细-附表1'!G9-'审减明细-附表2'!G9</f>
        <v>4178</v>
      </c>
      <c r="H9" s="16">
        <f>'[1]企业申请明细-附表1'!H9-'审减明细-附表2'!H9</f>
        <v>250680</v>
      </c>
      <c r="I9" s="16">
        <f>'[1]企业申请明细-附表1'!I9-'审减明细-附表2'!I9</f>
        <v>0</v>
      </c>
      <c r="J9" s="16">
        <f>'[1]企业申请明细-附表1'!J9-'审减明细-附表2'!J9</f>
        <v>0</v>
      </c>
      <c r="K9" s="16">
        <f>'[1]企业申请明细-附表1'!K9-'审减明细-附表2'!K9</f>
        <v>11218</v>
      </c>
      <c r="L9" s="16">
        <f>'[1]企业申请明细-附表1'!L9-'审减明细-附表2'!L9</f>
        <v>600000</v>
      </c>
      <c r="M9" s="16">
        <f t="shared" si="0"/>
        <v>850680</v>
      </c>
      <c r="N9" s="23"/>
      <c r="O9" s="24"/>
    </row>
    <row r="10" spans="1:15" ht="45" customHeight="1" x14ac:dyDescent="0.15">
      <c r="A10" s="12">
        <f t="shared" si="1"/>
        <v>5</v>
      </c>
      <c r="B10" s="20" t="str">
        <f>'[1]企业申请明细-附表1'!B10</f>
        <v>秦皇岛中远海运集装箱船务代理有限公司</v>
      </c>
      <c r="C10" s="16">
        <f>'[1]企业申请明细-附表1'!C10-'审减明细-附表2'!C10</f>
        <v>4</v>
      </c>
      <c r="D10" s="16">
        <f>'[1]企业申请明细-附表1'!D10-'审减明细-附表2'!D10</f>
        <v>160000</v>
      </c>
      <c r="E10" s="16">
        <f>'[1]企业申请明细-附表1'!E10-'审减明细-附表2'!E10</f>
        <v>0</v>
      </c>
      <c r="F10" s="16">
        <f>'[1]企业申请明细-附表1'!F10-'审减明细-附表2'!F10</f>
        <v>0</v>
      </c>
      <c r="G10" s="16">
        <f>'[1]企业申请明细-附表1'!G10-'审减明细-附表2'!G10</f>
        <v>0</v>
      </c>
      <c r="H10" s="16">
        <f>'[1]企业申请明细-附表1'!H10-'审减明细-附表2'!H10</f>
        <v>0</v>
      </c>
      <c r="I10" s="16">
        <f>'[1]企业申请明细-附表1'!I10-'审减明细-附表2'!I10</f>
        <v>8190</v>
      </c>
      <c r="J10" s="16">
        <f>'[1]企业申请明细-附表1'!J10-'审减明细-附表2'!J10</f>
        <v>491400</v>
      </c>
      <c r="K10" s="16">
        <f>'[1]企业申请明细-附表1'!K10-'审减明细-附表2'!K10</f>
        <v>0</v>
      </c>
      <c r="L10" s="16">
        <f>'[1]企业申请明细-附表1'!L10-'审减明细-附表2'!L10</f>
        <v>0</v>
      </c>
      <c r="M10" s="16">
        <f t="shared" si="0"/>
        <v>651400</v>
      </c>
      <c r="N10" s="23"/>
      <c r="O10" s="24"/>
    </row>
    <row r="11" spans="1:15" ht="45" customHeight="1" x14ac:dyDescent="0.15">
      <c r="A11" s="12">
        <f t="shared" si="1"/>
        <v>6</v>
      </c>
      <c r="B11" s="20" t="str">
        <f>'[1]企业申请明细-附表1'!B11</f>
        <v>秦皇岛中远海运船务代理有限公司</v>
      </c>
      <c r="C11" s="16">
        <f>'[1]企业申请明细-附表1'!C11-'审减明细-附表2'!C11</f>
        <v>275</v>
      </c>
      <c r="D11" s="16">
        <f>'[1]企业申请明细-附表1'!D11-'审减明细-附表2'!D11</f>
        <v>11000000</v>
      </c>
      <c r="E11" s="16">
        <f>'[1]企业申请明细-附表1'!E11-'审减明细-附表2'!E11</f>
        <v>0</v>
      </c>
      <c r="F11" s="16">
        <f>'[1]企业申请明细-附表1'!F11-'审减明细-附表2'!F11</f>
        <v>0</v>
      </c>
      <c r="G11" s="16">
        <f>'[1]企业申请明细-附表1'!G11-'审减明细-附表2'!G11</f>
        <v>0</v>
      </c>
      <c r="H11" s="16">
        <f>'[1]企业申请明细-附表1'!H11-'审减明细-附表2'!H11</f>
        <v>0</v>
      </c>
      <c r="I11" s="16">
        <f>'[1]企业申请明细-附表1'!I11-'审减明细-附表2'!I11</f>
        <v>96345</v>
      </c>
      <c r="J11" s="16">
        <f>'[1]企业申请明细-附表1'!J11-'审减明细-附表2'!J11</f>
        <v>5780700</v>
      </c>
      <c r="K11" s="16">
        <f>'[1]企业申请明细-附表1'!K11-'审减明细-附表2'!K11</f>
        <v>0</v>
      </c>
      <c r="L11" s="16">
        <f>'[1]企业申请明细-附表1'!L11-'审减明细-附表2'!L11</f>
        <v>0</v>
      </c>
      <c r="M11" s="16">
        <f t="shared" si="0"/>
        <v>16780700</v>
      </c>
      <c r="N11" s="23"/>
      <c r="O11" s="24"/>
    </row>
    <row r="12" spans="1:15" ht="30" customHeight="1" x14ac:dyDescent="0.15">
      <c r="A12" s="12">
        <f t="shared" si="1"/>
        <v>7</v>
      </c>
      <c r="B12" s="20" t="str">
        <f>'[1]企业申请明细-附表1'!B12</f>
        <v>泉州安通物流有限公司</v>
      </c>
      <c r="C12" s="16">
        <f>'[1]企业申请明细-附表1'!C12-'审减明细-附表2'!C12</f>
        <v>0</v>
      </c>
      <c r="D12" s="16">
        <f>'[1]企业申请明细-附表1'!D12-'审减明细-附表2'!D12</f>
        <v>0</v>
      </c>
      <c r="E12" s="16">
        <f>'[1]企业申请明细-附表1'!E12-'审减明细-附表2'!E12</f>
        <v>0</v>
      </c>
      <c r="F12" s="16">
        <f>'[1]企业申请明细-附表1'!F12-'审减明细-附表2'!F12</f>
        <v>0</v>
      </c>
      <c r="G12" s="16">
        <f>'[1]企业申请明细-附表1'!G12-'审减明细-附表2'!G12</f>
        <v>0</v>
      </c>
      <c r="H12" s="16">
        <f>'[1]企业申请明细-附表1'!H12-'审减明细-附表2'!H12</f>
        <v>0</v>
      </c>
      <c r="I12" s="16">
        <f>'[1]企业申请明细-附表1'!I12-'审减明细-附表2'!I12</f>
        <v>1801</v>
      </c>
      <c r="J12" s="16">
        <f>'[1]企业申请明细-附表1'!J12-'审减明细-附表2'!J12</f>
        <v>108060</v>
      </c>
      <c r="K12" s="16">
        <f>'[1]企业申请明细-附表1'!K12-'审减明细-附表2'!K12</f>
        <v>0</v>
      </c>
      <c r="L12" s="16">
        <f>'[1]企业申请明细-附表1'!L12-'审减明细-附表2'!L12</f>
        <v>0</v>
      </c>
      <c r="M12" s="16">
        <f t="shared" si="0"/>
        <v>108060</v>
      </c>
      <c r="N12" s="23"/>
      <c r="O12" s="24"/>
    </row>
    <row r="13" spans="1:15" ht="30" customHeight="1" x14ac:dyDescent="0.15">
      <c r="A13" s="12">
        <f t="shared" si="1"/>
        <v>8</v>
      </c>
      <c r="B13" s="20" t="str">
        <f>'[1]企业申请明细-附表1'!B13</f>
        <v>山东港口航运集团烟台集装箱海运有限公司</v>
      </c>
      <c r="C13" s="16">
        <f>'[1]企业申请明细-附表1'!C13-'审减明细-附表2'!C13</f>
        <v>13</v>
      </c>
      <c r="D13" s="16">
        <f>'[1]企业申请明细-附表1'!D13-'审减明细-附表2'!D13</f>
        <v>520000</v>
      </c>
      <c r="E13" s="16">
        <f>'[1]企业申请明细-附表1'!E13-'审减明细-附表2'!E13</f>
        <v>0</v>
      </c>
      <c r="F13" s="16">
        <f>'[1]企业申请明细-附表1'!F13-'审减明细-附表2'!F13</f>
        <v>0</v>
      </c>
      <c r="G13" s="16">
        <f>'[1]企业申请明细-附表1'!G13-'审减明细-附表2'!G13</f>
        <v>0</v>
      </c>
      <c r="H13" s="16">
        <f>'[1]企业申请明细-附表1'!H13-'审减明细-附表2'!H13</f>
        <v>0</v>
      </c>
      <c r="I13" s="16">
        <f>'[1]企业申请明细-附表1'!I13-'审减明细-附表2'!I13</f>
        <v>2162</v>
      </c>
      <c r="J13" s="16">
        <f>'[1]企业申请明细-附表1'!J13-'审减明细-附表2'!J13</f>
        <v>129720</v>
      </c>
      <c r="K13" s="16">
        <f>'[1]企业申请明细-附表1'!K13-'审减明细-附表2'!K13</f>
        <v>0</v>
      </c>
      <c r="L13" s="16">
        <f>'[1]企业申请明细-附表1'!L13-'审减明细-附表2'!L13</f>
        <v>0</v>
      </c>
      <c r="M13" s="16">
        <f t="shared" si="0"/>
        <v>649720</v>
      </c>
      <c r="N13" s="23"/>
      <c r="O13" s="24"/>
    </row>
    <row r="14" spans="1:15" ht="45" customHeight="1" x14ac:dyDescent="0.15">
      <c r="A14" s="12">
        <f t="shared" si="1"/>
        <v>9</v>
      </c>
      <c r="B14" s="20" t="str">
        <f>'[1]企业申请明细-附表1'!B14</f>
        <v>上海中谷物流股份有限公司</v>
      </c>
      <c r="C14" s="16">
        <f>'[1]企业申请明细-附表1'!C14-'审减明细-附表2'!C14</f>
        <v>0</v>
      </c>
      <c r="D14" s="16">
        <f>'[1]企业申请明细-附表1'!D14-'审减明细-附表2'!D14</f>
        <v>0</v>
      </c>
      <c r="E14" s="16">
        <f>'[1]企业申请明细-附表1'!E14-'审减明细-附表2'!E14</f>
        <v>0</v>
      </c>
      <c r="F14" s="16">
        <f>'[1]企业申请明细-附表1'!F14-'审减明细-附表2'!F14</f>
        <v>0</v>
      </c>
      <c r="G14" s="16">
        <f>'[1]企业申请明细-附表1'!G14-'审减明细-附表2'!G14</f>
        <v>0</v>
      </c>
      <c r="H14" s="16">
        <f>'[1]企业申请明细-附表1'!H14-'审减明细-附表2'!H14</f>
        <v>0</v>
      </c>
      <c r="I14" s="16">
        <f>'[1]企业申请明细-附表1'!I14-'审减明细-附表2'!I14</f>
        <v>15471</v>
      </c>
      <c r="J14" s="16">
        <f>'[1]企业申请明细-附表1'!J14-'审减明细-附表2'!J14</f>
        <v>928260</v>
      </c>
      <c r="K14" s="16">
        <f>'[1]企业申请明细-附表1'!K14-'审减明细-附表2'!K14</f>
        <v>0</v>
      </c>
      <c r="L14" s="16">
        <f>'[1]企业申请明细-附表1'!L14-'审减明细-附表2'!L14</f>
        <v>0</v>
      </c>
      <c r="M14" s="16">
        <f t="shared" si="0"/>
        <v>928260</v>
      </c>
      <c r="N14" s="23"/>
      <c r="O14" s="24"/>
    </row>
    <row r="15" spans="1:15" ht="45" customHeight="1" x14ac:dyDescent="0.15">
      <c r="A15" s="12">
        <f t="shared" si="1"/>
        <v>10</v>
      </c>
      <c r="B15" s="20" t="str">
        <f>'[1]企业申请明细-附表1'!B15</f>
        <v>唐山港合德海运有限公司</v>
      </c>
      <c r="C15" s="16">
        <f>'[1]企业申请明细-附表1'!C15-'审减明细-附表2'!C15</f>
        <v>7</v>
      </c>
      <c r="D15" s="16">
        <f>'[1]企业申请明细-附表1'!D15-'审减明细-附表2'!D15</f>
        <v>220000</v>
      </c>
      <c r="E15" s="16">
        <f>'[1]企业申请明细-附表1'!E15-'审减明细-附表2'!E15</f>
        <v>0</v>
      </c>
      <c r="F15" s="16">
        <f>'[1]企业申请明细-附表1'!F15-'审减明细-附表2'!F15</f>
        <v>0</v>
      </c>
      <c r="G15" s="16">
        <f>'[1]企业申请明细-附表1'!G15-'审减明细-附表2'!G15</f>
        <v>0</v>
      </c>
      <c r="H15" s="16">
        <f>'[1]企业申请明细-附表1'!H15-'审减明细-附表2'!H15</f>
        <v>0</v>
      </c>
      <c r="I15" s="16">
        <f>'[1]企业申请明细-附表1'!I15-'审减明细-附表2'!I15</f>
        <v>204</v>
      </c>
      <c r="J15" s="16">
        <f>'[1]企业申请明细-附表1'!J15-'审减明细-附表2'!J15</f>
        <v>12240</v>
      </c>
      <c r="K15" s="16">
        <f>'[1]企业申请明细-附表1'!K15-'审减明细-附表2'!K15</f>
        <v>0</v>
      </c>
      <c r="L15" s="16">
        <f>'[1]企业申请明细-附表1'!L15-'审减明细-附表2'!L15</f>
        <v>0</v>
      </c>
      <c r="M15" s="16">
        <f t="shared" si="0"/>
        <v>232240</v>
      </c>
      <c r="N15" s="23"/>
      <c r="O15" s="24"/>
    </row>
    <row r="16" spans="1:15" ht="45" customHeight="1" x14ac:dyDescent="0.15">
      <c r="A16" s="12">
        <f t="shared" si="1"/>
        <v>11</v>
      </c>
      <c r="B16" s="20" t="str">
        <f>'[1]企业申请明细-附表1'!B16</f>
        <v>唐山冀强货运有限公司</v>
      </c>
      <c r="C16" s="16">
        <f>'[1]企业申请明细-附表1'!C16-'审减明细-附表2'!C16</f>
        <v>0</v>
      </c>
      <c r="D16" s="16">
        <f>'[1]企业申请明细-附表1'!D16-'审减明细-附表2'!D16</f>
        <v>0</v>
      </c>
      <c r="E16" s="16">
        <f>'[1]企业申请明细-附表1'!E16-'审减明细-附表2'!E16</f>
        <v>0</v>
      </c>
      <c r="F16" s="16">
        <f>'[1]企业申请明细-附表1'!F16-'审减明细-附表2'!F16</f>
        <v>0</v>
      </c>
      <c r="G16" s="16">
        <f>'[1]企业申请明细-附表1'!G16-'审减明细-附表2'!G16</f>
        <v>0</v>
      </c>
      <c r="H16" s="16">
        <f>'[1]企业申请明细-附表1'!H16-'审减明细-附表2'!H16</f>
        <v>0</v>
      </c>
      <c r="I16" s="16">
        <f>'[1]企业申请明细-附表1'!I16-'审减明细-附表2'!I16</f>
        <v>0</v>
      </c>
      <c r="J16" s="16">
        <f>'[1]企业申请明细-附表1'!J16-'审减明细-附表2'!J16</f>
        <v>0</v>
      </c>
      <c r="K16" s="16">
        <f>'[1]企业申请明细-附表1'!K16-'审减明细-附表2'!K16</f>
        <v>1593</v>
      </c>
      <c r="L16" s="16">
        <f>'[1]企业申请明细-附表1'!L16-'审减明细-附表2'!L16</f>
        <v>95580</v>
      </c>
      <c r="M16" s="16">
        <f t="shared" si="0"/>
        <v>95580</v>
      </c>
      <c r="N16" s="23"/>
      <c r="O16" s="24"/>
    </row>
    <row r="17" spans="1:15" ht="36" customHeight="1" x14ac:dyDescent="0.15">
      <c r="A17" s="12">
        <f t="shared" si="1"/>
        <v>12</v>
      </c>
      <c r="B17" s="20" t="str">
        <f>'[1]企业申请明细-附表1'!B17</f>
        <v>天津凯邦远商贸股份有限公司</v>
      </c>
      <c r="C17" s="16">
        <f>'[1]企业申请明细-附表1'!C17-'审减明细-附表2'!C17</f>
        <v>0</v>
      </c>
      <c r="D17" s="16">
        <f>'[1]企业申请明细-附表1'!D17-'审减明细-附表2'!D17</f>
        <v>0</v>
      </c>
      <c r="E17" s="16">
        <f>'[1]企业申请明细-附表1'!E17-'审减明细-附表2'!E17</f>
        <v>0</v>
      </c>
      <c r="F17" s="16">
        <f>'[1]企业申请明细-附表1'!F17-'审减明细-附表2'!F17</f>
        <v>0</v>
      </c>
      <c r="G17" s="16">
        <f>'[1]企业申请明细-附表1'!G17-'审减明细-附表2'!G17</f>
        <v>300</v>
      </c>
      <c r="H17" s="16">
        <f>'[1]企业申请明细-附表1'!H17-'审减明细-附表2'!H17</f>
        <v>18000</v>
      </c>
      <c r="I17" s="16">
        <f>'[1]企业申请明细-附表1'!I17-'审减明细-附表2'!I17</f>
        <v>0</v>
      </c>
      <c r="J17" s="16">
        <f>'[1]企业申请明细-附表1'!J17-'审减明细-附表2'!J17</f>
        <v>0</v>
      </c>
      <c r="K17" s="16">
        <f>'[1]企业申请明细-附表1'!K17-'审减明细-附表2'!K17</f>
        <v>0</v>
      </c>
      <c r="L17" s="16">
        <f>'[1]企业申请明细-附表1'!L17-'审减明细-附表2'!L17</f>
        <v>0</v>
      </c>
      <c r="M17" s="16">
        <f t="shared" si="0"/>
        <v>18000</v>
      </c>
      <c r="N17" s="23"/>
      <c r="O17" s="24"/>
    </row>
    <row r="18" spans="1:15" ht="39" customHeight="1" x14ac:dyDescent="0.15">
      <c r="A18" s="12">
        <f t="shared" si="1"/>
        <v>13</v>
      </c>
      <c r="B18" s="20" t="str">
        <f>'[1]企业申请明细-附表1'!B18</f>
        <v>上海新海丰集装箱运输有限公司秦皇岛分公司</v>
      </c>
      <c r="C18" s="16">
        <f>'[1]企业申请明细-附表1'!C18-'审减明细-附表2'!C18</f>
        <v>43</v>
      </c>
      <c r="D18" s="16">
        <f>'[1]企业申请明细-附表1'!D18-'审减明细-附表2'!D18</f>
        <v>4300000</v>
      </c>
      <c r="E18" s="16">
        <f>'[1]企业申请明细-附表1'!E18-'审减明细-附表2'!E18</f>
        <v>0</v>
      </c>
      <c r="F18" s="16">
        <f>'[1]企业申请明细-附表1'!F18-'审减明细-附表2'!F18</f>
        <v>0</v>
      </c>
      <c r="G18" s="16">
        <f>'[1]企业申请明细-附表1'!G18-'审减明细-附表2'!G18</f>
        <v>0</v>
      </c>
      <c r="H18" s="16">
        <f>'[1]企业申请明细-附表1'!H18-'审减明细-附表2'!H18</f>
        <v>0</v>
      </c>
      <c r="I18" s="16">
        <f>'[1]企业申请明细-附表1'!I18-'审减明细-附表2'!I18</f>
        <v>0</v>
      </c>
      <c r="J18" s="16">
        <f>'[1]企业申请明细-附表1'!J18-'审减明细-附表2'!J18</f>
        <v>0</v>
      </c>
      <c r="K18" s="16">
        <f>'[1]企业申请明细-附表1'!K18-'审减明细-附表2'!K18</f>
        <v>0</v>
      </c>
      <c r="L18" s="16">
        <f>'[1]企业申请明细-附表1'!L18-'审减明细-附表2'!L18</f>
        <v>0</v>
      </c>
      <c r="M18" s="16">
        <f t="shared" si="0"/>
        <v>4300000</v>
      </c>
      <c r="N18" s="23"/>
      <c r="O18" s="24"/>
    </row>
    <row r="19" spans="1:15" ht="39" customHeight="1" x14ac:dyDescent="0.15">
      <c r="A19" s="12">
        <f t="shared" si="1"/>
        <v>14</v>
      </c>
      <c r="B19" s="20" t="str">
        <f>'[1]企业申请明细-附表1'!B19</f>
        <v>中国天津外轮代理有限公司</v>
      </c>
      <c r="C19" s="16">
        <f>'[1]企业申请明细-附表1'!C19-'审减明细-附表2'!C19</f>
        <v>16</v>
      </c>
      <c r="D19" s="16">
        <f>'[1]企业申请明细-附表1'!D19-'审减明细-附表2'!D19</f>
        <v>480000</v>
      </c>
      <c r="E19" s="16">
        <f>'[1]企业申请明细-附表1'!E19-'审减明细-附表2'!E19</f>
        <v>0</v>
      </c>
      <c r="F19" s="16">
        <f>'[1]企业申请明细-附表1'!F19-'审减明细-附表2'!F19</f>
        <v>0</v>
      </c>
      <c r="G19" s="16">
        <f>'[1]企业申请明细-附表1'!G19-'审减明细-附表2'!G19</f>
        <v>0</v>
      </c>
      <c r="H19" s="16">
        <f>'[1]企业申请明细-附表1'!H19-'审减明细-附表2'!H19</f>
        <v>0</v>
      </c>
      <c r="I19" s="16">
        <f>'[1]企业申请明细-附表1'!I19-'审减明细-附表2'!I19</f>
        <v>0</v>
      </c>
      <c r="J19" s="16">
        <f>'[1]企业申请明细-附表1'!J19-'审减明细-附表2'!J19</f>
        <v>0</v>
      </c>
      <c r="K19" s="16">
        <f>'[1]企业申请明细-附表1'!K19-'审减明细-附表2'!K19</f>
        <v>0</v>
      </c>
      <c r="L19" s="16">
        <f>'[1]企业申请明细-附表1'!L19-'审减明细-附表2'!L19</f>
        <v>0</v>
      </c>
      <c r="M19" s="16">
        <f t="shared" si="0"/>
        <v>480000</v>
      </c>
      <c r="N19" s="23"/>
      <c r="O19" s="24"/>
    </row>
    <row r="20" spans="1:15" ht="39" customHeight="1" x14ac:dyDescent="0.15">
      <c r="A20" s="12">
        <f t="shared" si="1"/>
        <v>15</v>
      </c>
      <c r="B20" s="20" t="str">
        <f>'[1]企业申请明细-附表1'!B20</f>
        <v>秦皇岛朗硕物流有限公司</v>
      </c>
      <c r="C20" s="16">
        <f>'[1]企业申请明细-附表1'!C20-'审减明细-附表2'!C20</f>
        <v>0</v>
      </c>
      <c r="D20" s="16">
        <f>'[1]企业申请明细-附表1'!D20-'审减明细-附表2'!D20</f>
        <v>0</v>
      </c>
      <c r="E20" s="16">
        <f>'[1]企业申请明细-附表1'!E20-'审减明细-附表2'!E20</f>
        <v>0</v>
      </c>
      <c r="F20" s="16">
        <f>'[1]企业申请明细-附表1'!F20-'审减明细-附表2'!F20</f>
        <v>0</v>
      </c>
      <c r="G20" s="16">
        <f>'[1]企业申请明细-附表1'!G20-'审减明细-附表2'!G20</f>
        <v>0</v>
      </c>
      <c r="H20" s="16">
        <f>'[1]企业申请明细-附表1'!H20-'审减明细-附表2'!H20</f>
        <v>0</v>
      </c>
      <c r="I20" s="16">
        <f>'[1]企业申请明细-附表1'!I20-'审减明细-附表2'!I20</f>
        <v>0</v>
      </c>
      <c r="J20" s="16">
        <f>'[1]企业申请明细-附表1'!J20-'审减明细-附表2'!J20</f>
        <v>0</v>
      </c>
      <c r="K20" s="16">
        <f>'[1]企业申请明细-附表1'!K20-'审减明细-附表2'!K20</f>
        <v>3474</v>
      </c>
      <c r="L20" s="16">
        <f>'[1]企业申请明细-附表1'!L20-'审减明细-附表2'!L20</f>
        <v>208440</v>
      </c>
      <c r="M20" s="16">
        <f t="shared" si="0"/>
        <v>208440</v>
      </c>
      <c r="N20" s="23"/>
      <c r="O20" s="24"/>
    </row>
    <row r="21" spans="1:15" ht="39" customHeight="1" x14ac:dyDescent="0.15">
      <c r="A21" s="12">
        <f t="shared" si="1"/>
        <v>16</v>
      </c>
      <c r="B21" s="20" t="str">
        <f>'[1]企业申请明细-附表1'!B21</f>
        <v>秦皇岛骊骅淀粉股份有限公司</v>
      </c>
      <c r="C21" s="16">
        <f>'[1]企业申请明细-附表1'!C21-'审减明细-附表2'!C21</f>
        <v>0</v>
      </c>
      <c r="D21" s="16">
        <f>'[1]企业申请明细-附表1'!D21-'审减明细-附表2'!D21</f>
        <v>0</v>
      </c>
      <c r="E21" s="16">
        <f>'[1]企业申请明细-附表1'!E21-'审减明细-附表2'!E21</f>
        <v>0</v>
      </c>
      <c r="F21" s="16">
        <f>'[1]企业申请明细-附表1'!F21-'审减明细-附表2'!F21</f>
        <v>0</v>
      </c>
      <c r="G21" s="16">
        <f>'[1]企业申请明细-附表1'!G21-'审减明细-附表2'!G21</f>
        <v>0</v>
      </c>
      <c r="H21" s="16">
        <f>'[1]企业申请明细-附表1'!H21-'审减明细-附表2'!H21</f>
        <v>0</v>
      </c>
      <c r="I21" s="16">
        <f>'[1]企业申请明细-附表1'!I21-'审减明细-附表2'!I21</f>
        <v>0</v>
      </c>
      <c r="J21" s="16">
        <f>'[1]企业申请明细-附表1'!J21-'审减明细-附表2'!J21</f>
        <v>0</v>
      </c>
      <c r="K21" s="16">
        <f>'[1]企业申请明细-附表1'!K21-'审减明细-附表2'!K21</f>
        <v>14862</v>
      </c>
      <c r="L21" s="16">
        <f>'[1]企业申请明细-附表1'!L21-'审减明细-附表2'!L21</f>
        <v>600000</v>
      </c>
      <c r="M21" s="16">
        <f t="shared" si="0"/>
        <v>600000</v>
      </c>
      <c r="N21" s="23"/>
      <c r="O21" s="24"/>
    </row>
    <row r="22" spans="1:15" ht="39" customHeight="1" x14ac:dyDescent="0.15">
      <c r="A22" s="12">
        <f t="shared" si="1"/>
        <v>17</v>
      </c>
      <c r="B22" s="20" t="str">
        <f>'[1]企业申请明细-附表1'!B22</f>
        <v>秦皇岛市渤海船务工程有限公司</v>
      </c>
      <c r="C22" s="16">
        <f>'[1]企业申请明细-附表1'!C22-'审减明细-附表2'!C22</f>
        <v>0</v>
      </c>
      <c r="D22" s="16">
        <f>'[1]企业申请明细-附表1'!D22-'审减明细-附表2'!D22</f>
        <v>0</v>
      </c>
      <c r="E22" s="16">
        <f>'[1]企业申请明细-附表1'!E22-'审减明细-附表2'!E22</f>
        <v>0</v>
      </c>
      <c r="F22" s="16">
        <f>'[1]企业申请明细-附表1'!F22-'审减明细-附表2'!F22</f>
        <v>0</v>
      </c>
      <c r="G22" s="16">
        <f>'[1]企业申请明细-附表1'!G22-'审减明细-附表2'!G22</f>
        <v>0</v>
      </c>
      <c r="H22" s="16">
        <f>'[1]企业申请明细-附表1'!H22-'审减明细-附表2'!H22</f>
        <v>0</v>
      </c>
      <c r="I22" s="16">
        <f>'[1]企业申请明细-附表1'!I22-'审减明细-附表2'!I22</f>
        <v>0</v>
      </c>
      <c r="J22" s="16">
        <f>'[1]企业申请明细-附表1'!J22-'审减明细-附表2'!J22</f>
        <v>0</v>
      </c>
      <c r="K22" s="16">
        <f>'[1]企业申请明细-附表1'!K22-'审减明细-附表2'!K22</f>
        <v>230</v>
      </c>
      <c r="L22" s="16">
        <f>'[1]企业申请明细-附表1'!L22-'审减明细-附表2'!L22</f>
        <v>13800</v>
      </c>
      <c r="M22" s="16">
        <f t="shared" si="0"/>
        <v>13800</v>
      </c>
      <c r="N22" s="23"/>
      <c r="O22" s="24"/>
    </row>
    <row r="23" spans="1:15" ht="30.95" customHeight="1" x14ac:dyDescent="0.15">
      <c r="A23" s="68" t="s">
        <v>84</v>
      </c>
      <c r="B23" s="67"/>
      <c r="C23" s="22">
        <f t="shared" ref="C23:M23" si="2">SUM(C6:C22)</f>
        <v>549</v>
      </c>
      <c r="D23" s="22">
        <f t="shared" si="2"/>
        <v>30440000</v>
      </c>
      <c r="E23" s="22">
        <f t="shared" si="2"/>
        <v>0</v>
      </c>
      <c r="F23" s="22">
        <f t="shared" si="2"/>
        <v>0</v>
      </c>
      <c r="G23" s="22">
        <f t="shared" si="2"/>
        <v>8356</v>
      </c>
      <c r="H23" s="22">
        <f t="shared" si="2"/>
        <v>501360</v>
      </c>
      <c r="I23" s="22">
        <f t="shared" si="2"/>
        <v>126896</v>
      </c>
      <c r="J23" s="22">
        <f t="shared" si="2"/>
        <v>7613760</v>
      </c>
      <c r="K23" s="22">
        <f t="shared" si="2"/>
        <v>36780</v>
      </c>
      <c r="L23" s="22">
        <f t="shared" si="2"/>
        <v>1842000</v>
      </c>
      <c r="M23" s="22">
        <f t="shared" si="2"/>
        <v>40397120</v>
      </c>
      <c r="N23" s="20"/>
      <c r="O23" s="24"/>
    </row>
  </sheetData>
  <autoFilter ref="A5:O23"/>
  <mergeCells count="13">
    <mergeCell ref="A23:B23"/>
    <mergeCell ref="A4:A5"/>
    <mergeCell ref="B4:B5"/>
    <mergeCell ref="M4:M5"/>
    <mergeCell ref="N4:N5"/>
    <mergeCell ref="A1:B1"/>
    <mergeCell ref="A2:N2"/>
    <mergeCell ref="L3:M3"/>
    <mergeCell ref="C4:D4"/>
    <mergeCell ref="E4:F4"/>
    <mergeCell ref="G4:H4"/>
    <mergeCell ref="I4:J4"/>
    <mergeCell ref="K4:L4"/>
  </mergeCells>
  <phoneticPr fontId="1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申报资料清单</vt:lpstr>
      <vt:lpstr>企业申请明细-附表1</vt:lpstr>
      <vt:lpstr>审减明细-附表2</vt:lpstr>
      <vt:lpstr>审定明细-附表3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lenovo</cp:lastModifiedBy>
  <cp:lastPrinted>2022-02-14T02:39:35Z</cp:lastPrinted>
  <dcterms:created xsi:type="dcterms:W3CDTF">2022-02-08T04:00:00Z</dcterms:created>
  <dcterms:modified xsi:type="dcterms:W3CDTF">2022-02-14T02:45:59Z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C6B26CCCEE07429BA1B9CE5B4B206330</vt:lpwstr>
  </property>
  <property fmtid="{D5CDD505-2E9C-101B-9397-08002B2CF9AE}" pid="3" name="KSOProductBuildVer">
    <vt:lpwstr>2052-11.1.0.11294</vt:lpwstr>
  </property>
</Properties>
</file>